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Arsenyeva\Desktop\Задачи\Рейтинг\"/>
    </mc:Choice>
  </mc:AlternateContent>
  <xr:revisionPtr revIDLastSave="0" documentId="8_{4A80BA1A-64BE-41D8-BADE-A948BF74376D}" xr6:coauthVersionLast="36" xr6:coauthVersionMax="36" xr10:uidLastSave="{00000000-0000-0000-0000-000000000000}"/>
  <bookViews>
    <workbookView xWindow="0" yWindow="0" windowWidth="24000" windowHeight="9636" xr2:uid="{00000000-000D-0000-FFFF-FFFF00000000}"/>
  </bookViews>
  <sheets>
    <sheet name="Рейтинг_01.01.23-31.07.23" sheetId="2" r:id="rId1"/>
    <sheet name="К6 (фаст-треки)" sheetId="7" state="hidden" r:id="rId2"/>
  </sheets>
  <definedNames>
    <definedName name="_xlnm._FilterDatabase" localSheetId="1" hidden="1">'К6 (фаст-треки)'!$B$3:$G$89</definedName>
    <definedName name="_xlnm._FilterDatabase" localSheetId="0" hidden="1">'Рейтинг_01.01.23-31.07.23'!$A$3:$FH$90</definedName>
    <definedName name="Z_7909643F_CD65_4598_A45E_1CA4408D5933_.wvu.FilterData" localSheetId="1" hidden="1">'К6 (фаст-треки)'!$A$3:$G$89</definedName>
    <definedName name="Z_7909643F_CD65_4598_A45E_1CA4408D5933_.wvu.FilterData" localSheetId="0" hidden="1">'Рейтинг_01.01.23-31.07.23'!$A$3:$FG$87</definedName>
    <definedName name="Z_EEC2C163_8EFB_438F_94A1_206C497709FA_.wvu.FilterData" localSheetId="1" hidden="1">'К6 (фаст-треки)'!$A$3:$G$89</definedName>
    <definedName name="Z_EEC2C163_8EFB_438F_94A1_206C497709FA_.wvu.FilterData" localSheetId="0" hidden="1">'Рейтинг_01.01.23-31.07.23'!$A$3:$FG$87</definedName>
  </definedNames>
  <calcPr calcId="191029" calcMode="manual"/>
  <customWorkbookViews>
    <customWorkbookView name="Фильтр 2" guid="{EEC2C163-8EFB-438F-94A1-206C497709FA}" maximized="1" windowWidth="0" windowHeight="0" activeSheetId="0"/>
    <customWorkbookView name="Фильтр 1" guid="{7909643F-CD65-4598-A45E-1CA4408D5933}" maximized="1" windowWidth="0" windowHeight="0" activeSheetId="0"/>
  </customWorkbookViews>
</workbook>
</file>

<file path=xl/calcChain.xml><?xml version="1.0" encoding="utf-8"?>
<calcChain xmlns="http://schemas.openxmlformats.org/spreadsheetml/2006/main">
  <c r="FD87" i="2" l="1"/>
  <c r="FB87" i="2"/>
  <c r="EZ87" i="2"/>
  <c r="EL87" i="2"/>
  <c r="EI87" i="2"/>
  <c r="EJ87" i="2" s="1"/>
  <c r="EE87" i="2"/>
  <c r="EC87" i="2"/>
  <c r="ED87" i="2" s="1"/>
  <c r="EB87" i="2"/>
  <c r="DZ87" i="2"/>
  <c r="DY87" i="2"/>
  <c r="DQ87" i="2"/>
  <c r="DR87" i="2" s="1"/>
  <c r="DO87" i="2"/>
  <c r="DP87" i="2" s="1"/>
  <c r="DM87" i="2"/>
  <c r="DN87" i="2" s="1"/>
  <c r="DK87" i="2"/>
  <c r="DL87" i="2" s="1"/>
  <c r="DI87" i="2"/>
  <c r="DJ87" i="2" s="1"/>
  <c r="DG87" i="2"/>
  <c r="DH87" i="2" s="1"/>
  <c r="DE87" i="2"/>
  <c r="DF87" i="2" s="1"/>
  <c r="DC87" i="2"/>
  <c r="DD87" i="2" s="1"/>
  <c r="DA87" i="2"/>
  <c r="DB87" i="2" s="1"/>
  <c r="CW87" i="2"/>
  <c r="CX87" i="2" s="1"/>
  <c r="CJ87" i="2"/>
  <c r="CI87" i="2"/>
  <c r="CH87" i="2"/>
  <c r="CG87" i="2"/>
  <c r="CF87" i="2"/>
  <c r="CE87" i="2"/>
  <c r="CD87" i="2"/>
  <c r="CC87" i="2"/>
  <c r="CB87" i="2"/>
  <c r="CA87" i="2"/>
  <c r="BY87" i="2"/>
  <c r="BX87" i="2"/>
  <c r="BZ87" i="2" s="1"/>
  <c r="BW87" i="2"/>
  <c r="AO87" i="2"/>
  <c r="FD86" i="2"/>
  <c r="FB86" i="2"/>
  <c r="EZ86" i="2"/>
  <c r="EQ86" i="2"/>
  <c r="ER86" i="2" s="1"/>
  <c r="EL86" i="2"/>
  <c r="EJ86" i="2"/>
  <c r="EI86" i="2"/>
  <c r="ED86" i="2"/>
  <c r="EC86" i="2"/>
  <c r="EB86" i="2"/>
  <c r="DY86" i="2"/>
  <c r="DZ86" i="2" s="1"/>
  <c r="DR86" i="2"/>
  <c r="DQ86" i="2"/>
  <c r="DP86" i="2"/>
  <c r="DO86" i="2"/>
  <c r="DL86" i="2"/>
  <c r="DK86" i="2"/>
  <c r="DJ86" i="2"/>
  <c r="DI86" i="2"/>
  <c r="DH86" i="2"/>
  <c r="DG86" i="2"/>
  <c r="DF86" i="2"/>
  <c r="DE86" i="2"/>
  <c r="CJ86" i="2"/>
  <c r="DC86" i="2" s="1"/>
  <c r="DD86" i="2" s="1"/>
  <c r="CI86" i="2"/>
  <c r="CH86" i="2"/>
  <c r="CF86" i="2"/>
  <c r="CE86" i="2"/>
  <c r="CG86" i="2" s="1"/>
  <c r="CA86" i="2"/>
  <c r="BX86" i="2"/>
  <c r="BW86" i="2"/>
  <c r="AO86" i="2"/>
  <c r="CB86" i="2" s="1"/>
  <c r="CC86" i="2" s="1"/>
  <c r="R86" i="2"/>
  <c r="FD85" i="2"/>
  <c r="FB85" i="2"/>
  <c r="EZ85" i="2"/>
  <c r="EL85" i="2"/>
  <c r="EJ85" i="2"/>
  <c r="EI85" i="2"/>
  <c r="ED85" i="2"/>
  <c r="EC85" i="2"/>
  <c r="EB85" i="2"/>
  <c r="EA85" i="2"/>
  <c r="DZ85" i="2"/>
  <c r="EE85" i="2" s="1"/>
  <c r="DY85" i="2"/>
  <c r="DQ85" i="2"/>
  <c r="DR85" i="2" s="1"/>
  <c r="DO85" i="2"/>
  <c r="DP85" i="2" s="1"/>
  <c r="DK85" i="2"/>
  <c r="DL85" i="2" s="1"/>
  <c r="DI85" i="2"/>
  <c r="DJ85" i="2" s="1"/>
  <c r="DG85" i="2"/>
  <c r="DH85" i="2" s="1"/>
  <c r="DE85" i="2"/>
  <c r="DF85" i="2" s="1"/>
  <c r="DC85" i="2"/>
  <c r="DD85" i="2" s="1"/>
  <c r="CW85" i="2"/>
  <c r="CX85" i="2" s="1"/>
  <c r="CJ85" i="2"/>
  <c r="CI85" i="2"/>
  <c r="CH85" i="2"/>
  <c r="CG85" i="2"/>
  <c r="DA85" i="2" s="1"/>
  <c r="DB85" i="2" s="1"/>
  <c r="CE85" i="2"/>
  <c r="CF85" i="2" s="1"/>
  <c r="CC85" i="2"/>
  <c r="DM85" i="2" s="1"/>
  <c r="DN85" i="2" s="1"/>
  <c r="CB85" i="2"/>
  <c r="CD85" i="2" s="1"/>
  <c r="CA85" i="2"/>
  <c r="BY85" i="2"/>
  <c r="BX85" i="2"/>
  <c r="BZ85" i="2" s="1"/>
  <c r="BW85" i="2"/>
  <c r="EW85" i="2" s="1"/>
  <c r="EX85" i="2" s="1"/>
  <c r="AO85" i="2"/>
  <c r="FD84" i="2"/>
  <c r="FB84" i="2"/>
  <c r="EZ84" i="2"/>
  <c r="EQ84" i="2"/>
  <c r="ER84" i="2" s="1"/>
  <c r="EL84" i="2"/>
  <c r="EJ84" i="2"/>
  <c r="EI84" i="2"/>
  <c r="ED84" i="2"/>
  <c r="EC84" i="2"/>
  <c r="EB84" i="2"/>
  <c r="DY84" i="2"/>
  <c r="DZ84" i="2" s="1"/>
  <c r="DR84" i="2"/>
  <c r="DQ84" i="2"/>
  <c r="DP84" i="2"/>
  <c r="DO84" i="2"/>
  <c r="DL84" i="2"/>
  <c r="DK84" i="2"/>
  <c r="DJ84" i="2"/>
  <c r="DI84" i="2"/>
  <c r="DH84" i="2"/>
  <c r="DG84" i="2"/>
  <c r="DF84" i="2"/>
  <c r="DE84" i="2"/>
  <c r="CJ84" i="2"/>
  <c r="DC84" i="2" s="1"/>
  <c r="DD84" i="2" s="1"/>
  <c r="CI84" i="2"/>
  <c r="CH84" i="2"/>
  <c r="CF84" i="2"/>
  <c r="CE84" i="2"/>
  <c r="CG84" i="2" s="1"/>
  <c r="CA84" i="2"/>
  <c r="BX84" i="2"/>
  <c r="BW84" i="2"/>
  <c r="AO84" i="2"/>
  <c r="CB84" i="2" s="1"/>
  <c r="CC84" i="2" s="1"/>
  <c r="FD83" i="2"/>
  <c r="FB83" i="2"/>
  <c r="EZ83" i="2"/>
  <c r="EL83" i="2"/>
  <c r="EI83" i="2"/>
  <c r="EJ83" i="2" s="1"/>
  <c r="EC83" i="2"/>
  <c r="ED83" i="2" s="1"/>
  <c r="EB83" i="2"/>
  <c r="DY83" i="2"/>
  <c r="DZ83" i="2" s="1"/>
  <c r="EE83" i="2" s="1"/>
  <c r="DR83" i="2"/>
  <c r="DQ83" i="2"/>
  <c r="DP83" i="2"/>
  <c r="DO83" i="2"/>
  <c r="DL83" i="2"/>
  <c r="DK83" i="2"/>
  <c r="DJ83" i="2"/>
  <c r="DI83" i="2"/>
  <c r="DH83" i="2"/>
  <c r="DG83" i="2"/>
  <c r="DF83" i="2"/>
  <c r="DE83" i="2"/>
  <c r="DD83" i="2"/>
  <c r="CJ83" i="2"/>
  <c r="DC83" i="2" s="1"/>
  <c r="CI83" i="2"/>
  <c r="CH83" i="2"/>
  <c r="CF83" i="2"/>
  <c r="CE83" i="2"/>
  <c r="CG83" i="2" s="1"/>
  <c r="CB83" i="2"/>
  <c r="CA83" i="2"/>
  <c r="BZ83" i="2"/>
  <c r="BX83" i="2"/>
  <c r="BY83" i="2" s="1"/>
  <c r="BW83" i="2"/>
  <c r="AO83" i="2"/>
  <c r="FD82" i="2"/>
  <c r="FB82" i="2"/>
  <c r="EZ82" i="2"/>
  <c r="EL82" i="2"/>
  <c r="EI82" i="2"/>
  <c r="EJ82" i="2" s="1"/>
  <c r="EC82" i="2"/>
  <c r="ED82" i="2" s="1"/>
  <c r="EA82" i="2"/>
  <c r="EB82" i="2" s="1"/>
  <c r="DY82" i="2"/>
  <c r="DZ82" i="2" s="1"/>
  <c r="EE82" i="2" s="1"/>
  <c r="DR82" i="2"/>
  <c r="DQ82" i="2"/>
  <c r="DP82" i="2"/>
  <c r="DO82" i="2"/>
  <c r="DL82" i="2"/>
  <c r="DK82" i="2"/>
  <c r="DJ82" i="2"/>
  <c r="DH82" i="2"/>
  <c r="DF82" i="2"/>
  <c r="DC82" i="2"/>
  <c r="DD82" i="2" s="1"/>
  <c r="DA82" i="2"/>
  <c r="DB82" i="2" s="1"/>
  <c r="CW82" i="2"/>
  <c r="CX82" i="2" s="1"/>
  <c r="CJ82" i="2"/>
  <c r="CI82" i="2"/>
  <c r="CH82" i="2"/>
  <c r="CG82" i="2"/>
  <c r="CE82" i="2"/>
  <c r="CF82" i="2" s="1"/>
  <c r="CC82" i="2"/>
  <c r="CB82" i="2"/>
  <c r="CD82" i="2" s="1"/>
  <c r="CA82" i="2"/>
  <c r="BY82" i="2"/>
  <c r="BX82" i="2"/>
  <c r="BZ82" i="2" s="1"/>
  <c r="BW82" i="2"/>
  <c r="AO82" i="2"/>
  <c r="FD81" i="2"/>
  <c r="FB81" i="2"/>
  <c r="EZ81" i="2"/>
  <c r="EW81" i="2"/>
  <c r="EX81" i="2" s="1"/>
  <c r="EQ81" i="2"/>
  <c r="ER81" i="2" s="1"/>
  <c r="EL81" i="2"/>
  <c r="EJ81" i="2"/>
  <c r="EI81" i="2"/>
  <c r="ED81" i="2"/>
  <c r="EC81" i="2"/>
  <c r="EB81" i="2"/>
  <c r="DY81" i="2"/>
  <c r="DZ81" i="2" s="1"/>
  <c r="DR81" i="2"/>
  <c r="DQ81" i="2"/>
  <c r="DP81" i="2"/>
  <c r="DO81" i="2"/>
  <c r="DL81" i="2"/>
  <c r="DK81" i="2"/>
  <c r="DJ81" i="2"/>
  <c r="DI81" i="2"/>
  <c r="DH81" i="2"/>
  <c r="DG81" i="2"/>
  <c r="DF81" i="2"/>
  <c r="DE81" i="2"/>
  <c r="CX81" i="2"/>
  <c r="CW81" i="2"/>
  <c r="CJ81" i="2"/>
  <c r="DC81" i="2" s="1"/>
  <c r="DD81" i="2" s="1"/>
  <c r="CI81" i="2"/>
  <c r="CH81" i="2"/>
  <c r="CF81" i="2"/>
  <c r="CE81" i="2"/>
  <c r="CG81" i="2" s="1"/>
  <c r="CB81" i="2"/>
  <c r="CA81" i="2"/>
  <c r="BZ81" i="2"/>
  <c r="BX81" i="2"/>
  <c r="BY81" i="2" s="1"/>
  <c r="AO81" i="2"/>
  <c r="FD80" i="2"/>
  <c r="FB80" i="2"/>
  <c r="EZ80" i="2"/>
  <c r="ET80" i="2"/>
  <c r="EU80" i="2" s="1"/>
  <c r="EN80" i="2"/>
  <c r="EO80" i="2" s="1"/>
  <c r="EL80" i="2"/>
  <c r="EJ80" i="2"/>
  <c r="FE80" i="2" s="1"/>
  <c r="EI80" i="2"/>
  <c r="ED80" i="2"/>
  <c r="EB80" i="2"/>
  <c r="DZ80" i="2"/>
  <c r="EE80" i="2" s="1"/>
  <c r="DY80" i="2"/>
  <c r="DQ80" i="2"/>
  <c r="DR80" i="2" s="1"/>
  <c r="DO80" i="2"/>
  <c r="DP80" i="2" s="1"/>
  <c r="DK80" i="2"/>
  <c r="DL80" i="2" s="1"/>
  <c r="DI80" i="2"/>
  <c r="DJ80" i="2" s="1"/>
  <c r="DG80" i="2"/>
  <c r="DH80" i="2" s="1"/>
  <c r="DE80" i="2"/>
  <c r="DF80" i="2" s="1"/>
  <c r="DC80" i="2"/>
  <c r="DD80" i="2" s="1"/>
  <c r="CY80" i="2"/>
  <c r="CZ80" i="2" s="1"/>
  <c r="CJ80" i="2"/>
  <c r="CI80" i="2"/>
  <c r="CH80" i="2"/>
  <c r="CG80" i="2"/>
  <c r="DA80" i="2" s="1"/>
  <c r="DB80" i="2" s="1"/>
  <c r="CF80" i="2"/>
  <c r="CE80" i="2"/>
  <c r="CD80" i="2"/>
  <c r="CC80" i="2"/>
  <c r="CA80" i="2"/>
  <c r="BZ80" i="2"/>
  <c r="BY80" i="2"/>
  <c r="BX80" i="2"/>
  <c r="BW80" i="2"/>
  <c r="AO80" i="2"/>
  <c r="CB80" i="2" s="1"/>
  <c r="FD79" i="2"/>
  <c r="FB79" i="2"/>
  <c r="EZ79" i="2"/>
  <c r="EL79" i="2"/>
  <c r="EJ79" i="2"/>
  <c r="EI79" i="2"/>
  <c r="ED79" i="2"/>
  <c r="EC79" i="2"/>
  <c r="EB79" i="2"/>
  <c r="EA79" i="2"/>
  <c r="DZ79" i="2"/>
  <c r="EE79" i="2" s="1"/>
  <c r="DY79" i="2"/>
  <c r="DQ79" i="2"/>
  <c r="DR79" i="2" s="1"/>
  <c r="DO79" i="2"/>
  <c r="DP79" i="2" s="1"/>
  <c r="DK79" i="2"/>
  <c r="DL79" i="2" s="1"/>
  <c r="DI79" i="2"/>
  <c r="DJ79" i="2" s="1"/>
  <c r="DG79" i="2"/>
  <c r="DH79" i="2" s="1"/>
  <c r="DE79" i="2"/>
  <c r="DF79" i="2" s="1"/>
  <c r="DC79" i="2"/>
  <c r="DD79" i="2" s="1"/>
  <c r="CW79" i="2"/>
  <c r="CX79" i="2" s="1"/>
  <c r="CJ79" i="2"/>
  <c r="CI79" i="2"/>
  <c r="CH79" i="2"/>
  <c r="CG79" i="2"/>
  <c r="DA79" i="2" s="1"/>
  <c r="DB79" i="2" s="1"/>
  <c r="CE79" i="2"/>
  <c r="CF79" i="2" s="1"/>
  <c r="CC79" i="2"/>
  <c r="DM79" i="2" s="1"/>
  <c r="DN79" i="2" s="1"/>
  <c r="CB79" i="2"/>
  <c r="CD79" i="2" s="1"/>
  <c r="CA79" i="2"/>
  <c r="BY79" i="2"/>
  <c r="BX79" i="2"/>
  <c r="BZ79" i="2" s="1"/>
  <c r="BW79" i="2"/>
  <c r="EW79" i="2" s="1"/>
  <c r="EX79" i="2" s="1"/>
  <c r="AO79" i="2"/>
  <c r="FD78" i="2"/>
  <c r="FB78" i="2"/>
  <c r="EZ78" i="2"/>
  <c r="EW78" i="2"/>
  <c r="EX78" i="2" s="1"/>
  <c r="EQ78" i="2"/>
  <c r="ER78" i="2" s="1"/>
  <c r="EL78" i="2"/>
  <c r="EJ78" i="2"/>
  <c r="EI78" i="2"/>
  <c r="ED78" i="2"/>
  <c r="EB78" i="2"/>
  <c r="DZ78" i="2"/>
  <c r="EE78" i="2" s="1"/>
  <c r="DY78" i="2"/>
  <c r="DQ78" i="2"/>
  <c r="DR78" i="2" s="1"/>
  <c r="DO78" i="2"/>
  <c r="DP78" i="2" s="1"/>
  <c r="DK78" i="2"/>
  <c r="DL78" i="2" s="1"/>
  <c r="DI78" i="2"/>
  <c r="DJ78" i="2" s="1"/>
  <c r="DG78" i="2"/>
  <c r="DH78" i="2" s="1"/>
  <c r="DE78" i="2"/>
  <c r="DF78" i="2" s="1"/>
  <c r="DC78" i="2"/>
  <c r="DD78" i="2" s="1"/>
  <c r="CW78" i="2"/>
  <c r="CX78" i="2" s="1"/>
  <c r="CJ78" i="2"/>
  <c r="CI78" i="2"/>
  <c r="CH78" i="2"/>
  <c r="CE78" i="2"/>
  <c r="CA78" i="2"/>
  <c r="BY78" i="2"/>
  <c r="BX78" i="2"/>
  <c r="BZ78" i="2" s="1"/>
  <c r="AO78" i="2"/>
  <c r="CB78" i="2" s="1"/>
  <c r="CD78" i="2" s="1"/>
  <c r="FD77" i="2"/>
  <c r="FB77" i="2"/>
  <c r="EZ77" i="2"/>
  <c r="EL77" i="2"/>
  <c r="EI77" i="2"/>
  <c r="EJ77" i="2" s="1"/>
  <c r="EC77" i="2"/>
  <c r="ED77" i="2" s="1"/>
  <c r="EA77" i="2"/>
  <c r="EB77" i="2" s="1"/>
  <c r="DY77" i="2"/>
  <c r="DZ77" i="2" s="1"/>
  <c r="EE77" i="2" s="1"/>
  <c r="DR77" i="2"/>
  <c r="DQ77" i="2"/>
  <c r="DP77" i="2"/>
  <c r="DO77" i="2"/>
  <c r="DL77" i="2"/>
  <c r="DK77" i="2"/>
  <c r="DJ77" i="2"/>
  <c r="DI77" i="2"/>
  <c r="DH77" i="2"/>
  <c r="DG77" i="2"/>
  <c r="DF77" i="2"/>
  <c r="DE77" i="2"/>
  <c r="CJ77" i="2"/>
  <c r="DC77" i="2" s="1"/>
  <c r="DD77" i="2" s="1"/>
  <c r="CI77" i="2"/>
  <c r="CH77" i="2"/>
  <c r="CF77" i="2"/>
  <c r="CE77" i="2"/>
  <c r="CG77" i="2" s="1"/>
  <c r="CC77" i="2"/>
  <c r="CB77" i="2"/>
  <c r="CD77" i="2" s="1"/>
  <c r="DA77" i="2" s="1"/>
  <c r="DB77" i="2" s="1"/>
  <c r="CA77" i="2"/>
  <c r="BZ77" i="2"/>
  <c r="BY77" i="2"/>
  <c r="BX77" i="2"/>
  <c r="BW77" i="2"/>
  <c r="EW77" i="2" s="1"/>
  <c r="EX77" i="2" s="1"/>
  <c r="AO77" i="2"/>
  <c r="FD76" i="2"/>
  <c r="FB76" i="2"/>
  <c r="EZ76" i="2"/>
  <c r="EL76" i="2"/>
  <c r="EI76" i="2"/>
  <c r="EJ76" i="2" s="1"/>
  <c r="EC76" i="2"/>
  <c r="ED76" i="2" s="1"/>
  <c r="EB76" i="2"/>
  <c r="DZ76" i="2"/>
  <c r="EE76" i="2" s="1"/>
  <c r="DY76" i="2"/>
  <c r="DQ76" i="2"/>
  <c r="DR76" i="2" s="1"/>
  <c r="DO76" i="2"/>
  <c r="DP76" i="2" s="1"/>
  <c r="DK76" i="2"/>
  <c r="DL76" i="2" s="1"/>
  <c r="DI76" i="2"/>
  <c r="DJ76" i="2" s="1"/>
  <c r="DG76" i="2"/>
  <c r="DH76" i="2" s="1"/>
  <c r="DE76" i="2"/>
  <c r="DF76" i="2" s="1"/>
  <c r="DC76" i="2"/>
  <c r="DD76" i="2" s="1"/>
  <c r="CY76" i="2"/>
  <c r="CZ76" i="2" s="1"/>
  <c r="CJ76" i="2"/>
  <c r="CI76" i="2"/>
  <c r="CH76" i="2"/>
  <c r="CE76" i="2"/>
  <c r="CC76" i="2"/>
  <c r="CB76" i="2"/>
  <c r="CD76" i="2" s="1"/>
  <c r="CA76" i="2"/>
  <c r="BY76" i="2"/>
  <c r="BX76" i="2"/>
  <c r="BZ76" i="2" s="1"/>
  <c r="BW76" i="2"/>
  <c r="AO76" i="2"/>
  <c r="FD75" i="2"/>
  <c r="FB75" i="2"/>
  <c r="EZ75" i="2"/>
  <c r="EQ75" i="2"/>
  <c r="ER75" i="2" s="1"/>
  <c r="EL75" i="2"/>
  <c r="EJ75" i="2"/>
  <c r="EI75" i="2"/>
  <c r="ED75" i="2"/>
  <c r="EC75" i="2"/>
  <c r="EB75" i="2"/>
  <c r="DY75" i="2"/>
  <c r="DZ75" i="2" s="1"/>
  <c r="EE75" i="2" s="1"/>
  <c r="DR75" i="2"/>
  <c r="DQ75" i="2"/>
  <c r="DP75" i="2"/>
  <c r="DO75" i="2"/>
  <c r="DL75" i="2"/>
  <c r="DK75" i="2"/>
  <c r="DJ75" i="2"/>
  <c r="DI75" i="2"/>
  <c r="DH75" i="2"/>
  <c r="DG75" i="2"/>
  <c r="DF75" i="2"/>
  <c r="DE75" i="2"/>
  <c r="DD75" i="2"/>
  <c r="CW75" i="2"/>
  <c r="CX75" i="2" s="1"/>
  <c r="CJ75" i="2"/>
  <c r="DC75" i="2" s="1"/>
  <c r="CI75" i="2"/>
  <c r="CH75" i="2"/>
  <c r="CF75" i="2"/>
  <c r="CE75" i="2"/>
  <c r="CG75" i="2" s="1"/>
  <c r="CD75" i="2"/>
  <c r="DA75" i="2" s="1"/>
  <c r="DB75" i="2" s="1"/>
  <c r="CB75" i="2"/>
  <c r="CC75" i="2" s="1"/>
  <c r="CA75" i="2"/>
  <c r="BX75" i="2"/>
  <c r="AO75" i="2"/>
  <c r="FD74" i="2"/>
  <c r="FB74" i="2"/>
  <c r="EZ74" i="2"/>
  <c r="EQ74" i="2"/>
  <c r="ER74" i="2" s="1"/>
  <c r="EL74" i="2"/>
  <c r="EJ74" i="2"/>
  <c r="EI74" i="2"/>
  <c r="ED74" i="2"/>
  <c r="EC74" i="2"/>
  <c r="EB74" i="2"/>
  <c r="DY74" i="2"/>
  <c r="DZ74" i="2" s="1"/>
  <c r="EE74" i="2" s="1"/>
  <c r="DR74" i="2"/>
  <c r="DQ74" i="2"/>
  <c r="DP74" i="2"/>
  <c r="DO74" i="2"/>
  <c r="DL74" i="2"/>
  <c r="DK74" i="2"/>
  <c r="DJ74" i="2"/>
  <c r="DI74" i="2"/>
  <c r="DH74" i="2"/>
  <c r="DG74" i="2"/>
  <c r="DF74" i="2"/>
  <c r="DE74" i="2"/>
  <c r="CJ74" i="2"/>
  <c r="DC74" i="2" s="1"/>
  <c r="DD74" i="2" s="1"/>
  <c r="CI74" i="2"/>
  <c r="CH74" i="2"/>
  <c r="CF74" i="2"/>
  <c r="CE74" i="2"/>
  <c r="CG74" i="2" s="1"/>
  <c r="CB74" i="2"/>
  <c r="CA74" i="2"/>
  <c r="BZ74" i="2"/>
  <c r="CY74" i="2" s="1"/>
  <c r="CZ74" i="2" s="1"/>
  <c r="BX74" i="2"/>
  <c r="BY74" i="2" s="1"/>
  <c r="EW74" i="2" s="1"/>
  <c r="EX74" i="2" s="1"/>
  <c r="BW74" i="2"/>
  <c r="AO74" i="2"/>
  <c r="FD73" i="2"/>
  <c r="FB73" i="2"/>
  <c r="EZ73" i="2"/>
  <c r="EL73" i="2"/>
  <c r="EI73" i="2"/>
  <c r="EJ73" i="2" s="1"/>
  <c r="EC73" i="2"/>
  <c r="ED73" i="2" s="1"/>
  <c r="EA73" i="2"/>
  <c r="EB73" i="2" s="1"/>
  <c r="DY73" i="2"/>
  <c r="DZ73" i="2" s="1"/>
  <c r="EE73" i="2" s="1"/>
  <c r="DR73" i="2"/>
  <c r="DQ73" i="2"/>
  <c r="DP73" i="2"/>
  <c r="DO73" i="2"/>
  <c r="DL73" i="2"/>
  <c r="DK73" i="2"/>
  <c r="DJ73" i="2"/>
  <c r="DH73" i="2"/>
  <c r="DF73" i="2"/>
  <c r="DC73" i="2"/>
  <c r="DD73" i="2" s="1"/>
  <c r="DA73" i="2"/>
  <c r="DB73" i="2" s="1"/>
  <c r="CW73" i="2"/>
  <c r="CX73" i="2" s="1"/>
  <c r="CJ73" i="2"/>
  <c r="CI73" i="2"/>
  <c r="CH73" i="2"/>
  <c r="CG73" i="2"/>
  <c r="CE73" i="2"/>
  <c r="CF73" i="2" s="1"/>
  <c r="CC73" i="2"/>
  <c r="CB73" i="2"/>
  <c r="CD73" i="2" s="1"/>
  <c r="CA73" i="2"/>
  <c r="BY73" i="2"/>
  <c r="BX73" i="2"/>
  <c r="BZ73" i="2" s="1"/>
  <c r="BW73" i="2"/>
  <c r="AO73" i="2"/>
  <c r="FD72" i="2"/>
  <c r="FB72" i="2"/>
  <c r="EZ72" i="2"/>
  <c r="EQ72" i="2"/>
  <c r="ER72" i="2" s="1"/>
  <c r="EL72" i="2"/>
  <c r="EJ72" i="2"/>
  <c r="EI72" i="2"/>
  <c r="ED72" i="2"/>
  <c r="EC72" i="2"/>
  <c r="EB72" i="2"/>
  <c r="DY72" i="2"/>
  <c r="DZ72" i="2" s="1"/>
  <c r="DR72" i="2"/>
  <c r="DQ72" i="2"/>
  <c r="DP72" i="2"/>
  <c r="DO72" i="2"/>
  <c r="DL72" i="2"/>
  <c r="DK72" i="2"/>
  <c r="DJ72" i="2"/>
  <c r="DI72" i="2"/>
  <c r="DH72" i="2"/>
  <c r="DG72" i="2"/>
  <c r="DF72" i="2"/>
  <c r="DE72" i="2"/>
  <c r="CJ72" i="2"/>
  <c r="DC72" i="2" s="1"/>
  <c r="DD72" i="2" s="1"/>
  <c r="CI72" i="2"/>
  <c r="CH72" i="2"/>
  <c r="CF72" i="2"/>
  <c r="CE72" i="2"/>
  <c r="CG72" i="2" s="1"/>
  <c r="CA72" i="2"/>
  <c r="BX72" i="2"/>
  <c r="BW72" i="2"/>
  <c r="AO72" i="2"/>
  <c r="CB72" i="2" s="1"/>
  <c r="CC72" i="2" s="1"/>
  <c r="FD71" i="2"/>
  <c r="FB71" i="2"/>
  <c r="EZ71" i="2"/>
  <c r="EL71" i="2"/>
  <c r="EI71" i="2"/>
  <c r="EJ71" i="2" s="1"/>
  <c r="EC71" i="2"/>
  <c r="ED71" i="2" s="1"/>
  <c r="EA71" i="2"/>
  <c r="EB71" i="2" s="1"/>
  <c r="EE71" i="2" s="1"/>
  <c r="DY71" i="2"/>
  <c r="DZ71" i="2" s="1"/>
  <c r="DR71" i="2"/>
  <c r="DQ71" i="2"/>
  <c r="DP71" i="2"/>
  <c r="DO71" i="2"/>
  <c r="DL71" i="2"/>
  <c r="DK71" i="2"/>
  <c r="DJ71" i="2"/>
  <c r="DH71" i="2"/>
  <c r="DF71" i="2"/>
  <c r="DC71" i="2"/>
  <c r="DD71" i="2" s="1"/>
  <c r="CY71" i="2"/>
  <c r="CZ71" i="2" s="1"/>
  <c r="CJ71" i="2"/>
  <c r="CI71" i="2"/>
  <c r="CH71" i="2"/>
  <c r="CE71" i="2"/>
  <c r="CC71" i="2"/>
  <c r="CB71" i="2"/>
  <c r="CD71" i="2" s="1"/>
  <c r="CA71" i="2"/>
  <c r="BY71" i="2"/>
  <c r="BX71" i="2"/>
  <c r="BZ71" i="2" s="1"/>
  <c r="BW71" i="2"/>
  <c r="AO71" i="2"/>
  <c r="FD70" i="2"/>
  <c r="FB70" i="2"/>
  <c r="EZ70" i="2"/>
  <c r="ET70" i="2"/>
  <c r="EU70" i="2" s="1"/>
  <c r="EN70" i="2"/>
  <c r="EO70" i="2" s="1"/>
  <c r="EL70" i="2"/>
  <c r="EJ70" i="2"/>
  <c r="FE70" i="2" s="1"/>
  <c r="EI70" i="2"/>
  <c r="ED70" i="2"/>
  <c r="EB70" i="2"/>
  <c r="DZ70" i="2"/>
  <c r="EE70" i="2" s="1"/>
  <c r="DY70" i="2"/>
  <c r="DQ70" i="2"/>
  <c r="DR70" i="2" s="1"/>
  <c r="DO70" i="2"/>
  <c r="DP70" i="2" s="1"/>
  <c r="DK70" i="2"/>
  <c r="DL70" i="2" s="1"/>
  <c r="DI70" i="2"/>
  <c r="DJ70" i="2" s="1"/>
  <c r="DG70" i="2"/>
  <c r="DH70" i="2" s="1"/>
  <c r="DE70" i="2"/>
  <c r="DF70" i="2" s="1"/>
  <c r="DC70" i="2"/>
  <c r="DD70" i="2" s="1"/>
  <c r="CJ70" i="2"/>
  <c r="CI70" i="2"/>
  <c r="CH70" i="2"/>
  <c r="CG70" i="2"/>
  <c r="DA70" i="2" s="1"/>
  <c r="DB70" i="2" s="1"/>
  <c r="CE70" i="2"/>
  <c r="CF70" i="2" s="1"/>
  <c r="CC70" i="2"/>
  <c r="CA70" i="2"/>
  <c r="BY70" i="2"/>
  <c r="BX70" i="2"/>
  <c r="BZ70" i="2" s="1"/>
  <c r="CY70" i="2" s="1"/>
  <c r="CZ70" i="2" s="1"/>
  <c r="BW70" i="2"/>
  <c r="DM70" i="2" s="1"/>
  <c r="DN70" i="2" s="1"/>
  <c r="AO70" i="2"/>
  <c r="CB70" i="2" s="1"/>
  <c r="CD70" i="2" s="1"/>
  <c r="FD69" i="2"/>
  <c r="FB69" i="2"/>
  <c r="EZ69" i="2"/>
  <c r="ET69" i="2"/>
  <c r="EU69" i="2" s="1"/>
  <c r="EQ69" i="2"/>
  <c r="ER69" i="2" s="1"/>
  <c r="EN69" i="2"/>
  <c r="EO69" i="2" s="1"/>
  <c r="EL69" i="2"/>
  <c r="EJ69" i="2"/>
  <c r="FE69" i="2" s="1"/>
  <c r="EI69" i="2"/>
  <c r="ED69" i="2"/>
  <c r="EC69" i="2"/>
  <c r="EB69" i="2"/>
  <c r="DY69" i="2"/>
  <c r="DZ69" i="2" s="1"/>
  <c r="EE69" i="2" s="1"/>
  <c r="DR69" i="2"/>
  <c r="DQ69" i="2"/>
  <c r="DP69" i="2"/>
  <c r="DO69" i="2"/>
  <c r="DL69" i="2"/>
  <c r="DK69" i="2"/>
  <c r="DJ69" i="2"/>
  <c r="DI69" i="2"/>
  <c r="DH69" i="2"/>
  <c r="DG69" i="2"/>
  <c r="DF69" i="2"/>
  <c r="DE69" i="2"/>
  <c r="CZ69" i="2"/>
  <c r="CJ69" i="2"/>
  <c r="DC69" i="2" s="1"/>
  <c r="DD69" i="2" s="1"/>
  <c r="CI69" i="2"/>
  <c r="CH69" i="2"/>
  <c r="CG69" i="2"/>
  <c r="CF69" i="2"/>
  <c r="CE69" i="2"/>
  <c r="CD69" i="2"/>
  <c r="DA69" i="2" s="1"/>
  <c r="DB69" i="2" s="1"/>
  <c r="CC69" i="2"/>
  <c r="CB69" i="2"/>
  <c r="CA69" i="2"/>
  <c r="BZ69" i="2"/>
  <c r="CY69" i="2" s="1"/>
  <c r="BX69" i="2"/>
  <c r="BY69" i="2" s="1"/>
  <c r="EW69" i="2" s="1"/>
  <c r="EX69" i="2" s="1"/>
  <c r="BW69" i="2"/>
  <c r="DM69" i="2" s="1"/>
  <c r="DN69" i="2" s="1"/>
  <c r="AO69" i="2"/>
  <c r="FD68" i="2"/>
  <c r="FB68" i="2"/>
  <c r="EZ68" i="2"/>
  <c r="EL68" i="2"/>
  <c r="EI68" i="2"/>
  <c r="EJ68" i="2" s="1"/>
  <c r="EC68" i="2"/>
  <c r="ED68" i="2" s="1"/>
  <c r="EA68" i="2"/>
  <c r="EB68" i="2" s="1"/>
  <c r="DY68" i="2"/>
  <c r="DZ68" i="2" s="1"/>
  <c r="EE68" i="2" s="1"/>
  <c r="DR68" i="2"/>
  <c r="DQ68" i="2"/>
  <c r="DP68" i="2"/>
  <c r="DO68" i="2"/>
  <c r="DL68" i="2"/>
  <c r="DK68" i="2"/>
  <c r="DJ68" i="2"/>
  <c r="DI68" i="2"/>
  <c r="DH68" i="2"/>
  <c r="DG68" i="2"/>
  <c r="DF68" i="2"/>
  <c r="DE68" i="2"/>
  <c r="CJ68" i="2"/>
  <c r="DC68" i="2" s="1"/>
  <c r="DD68" i="2" s="1"/>
  <c r="CI68" i="2"/>
  <c r="CH68" i="2"/>
  <c r="CF68" i="2"/>
  <c r="CE68" i="2"/>
  <c r="CG68" i="2" s="1"/>
  <c r="CB68" i="2"/>
  <c r="CA68" i="2"/>
  <c r="BZ68" i="2"/>
  <c r="BY68" i="2"/>
  <c r="BX68" i="2"/>
  <c r="BW68" i="2"/>
  <c r="EW68" i="2" s="1"/>
  <c r="EX68" i="2" s="1"/>
  <c r="AO68" i="2"/>
  <c r="FD67" i="2"/>
  <c r="FB67" i="2"/>
  <c r="EZ67" i="2"/>
  <c r="EL67" i="2"/>
  <c r="EI67" i="2"/>
  <c r="EJ67" i="2" s="1"/>
  <c r="EE67" i="2"/>
  <c r="EC67" i="2"/>
  <c r="ED67" i="2" s="1"/>
  <c r="EB67" i="2"/>
  <c r="DZ67" i="2"/>
  <c r="DY67" i="2"/>
  <c r="DQ67" i="2"/>
  <c r="DR67" i="2" s="1"/>
  <c r="DO67" i="2"/>
  <c r="DP67" i="2" s="1"/>
  <c r="DK67" i="2"/>
  <c r="DL67" i="2" s="1"/>
  <c r="DI67" i="2"/>
  <c r="DJ67" i="2" s="1"/>
  <c r="DG67" i="2"/>
  <c r="DH67" i="2" s="1"/>
  <c r="DE67" i="2"/>
  <c r="DF67" i="2" s="1"/>
  <c r="DC67" i="2"/>
  <c r="DD67" i="2" s="1"/>
  <c r="CW67" i="2"/>
  <c r="CX67" i="2" s="1"/>
  <c r="CJ67" i="2"/>
  <c r="CI67" i="2"/>
  <c r="CH67" i="2"/>
  <c r="CG67" i="2"/>
  <c r="DA67" i="2" s="1"/>
  <c r="DB67" i="2" s="1"/>
  <c r="CE67" i="2"/>
  <c r="CF67" i="2" s="1"/>
  <c r="CC67" i="2"/>
  <c r="DM67" i="2" s="1"/>
  <c r="DN67" i="2" s="1"/>
  <c r="CB67" i="2"/>
  <c r="CD67" i="2" s="1"/>
  <c r="CA67" i="2"/>
  <c r="BY67" i="2"/>
  <c r="BX67" i="2"/>
  <c r="BZ67" i="2" s="1"/>
  <c r="BW67" i="2"/>
  <c r="AO67" i="2"/>
  <c r="FD66" i="2"/>
  <c r="FB66" i="2"/>
  <c r="EZ66" i="2"/>
  <c r="EQ66" i="2"/>
  <c r="ER66" i="2" s="1"/>
  <c r="EL66" i="2"/>
  <c r="EJ66" i="2"/>
  <c r="EI66" i="2"/>
  <c r="ED66" i="2"/>
  <c r="EA66" i="2"/>
  <c r="EB66" i="2" s="1"/>
  <c r="DY66" i="2"/>
  <c r="DZ66" i="2" s="1"/>
  <c r="EE66" i="2" s="1"/>
  <c r="DR66" i="2"/>
  <c r="DQ66" i="2"/>
  <c r="DP66" i="2"/>
  <c r="DO66" i="2"/>
  <c r="DL66" i="2"/>
  <c r="DK66" i="2"/>
  <c r="DJ66" i="2"/>
  <c r="DI66" i="2"/>
  <c r="DH66" i="2"/>
  <c r="DG66" i="2"/>
  <c r="DF66" i="2"/>
  <c r="DE66" i="2"/>
  <c r="CX66" i="2"/>
  <c r="CW66" i="2"/>
  <c r="CJ66" i="2"/>
  <c r="DC66" i="2" s="1"/>
  <c r="DD66" i="2" s="1"/>
  <c r="CI66" i="2"/>
  <c r="CH66" i="2"/>
  <c r="CF66" i="2"/>
  <c r="CE66" i="2"/>
  <c r="CG66" i="2" s="1"/>
  <c r="CD66" i="2"/>
  <c r="DA66" i="2" s="1"/>
  <c r="DB66" i="2" s="1"/>
  <c r="CB66" i="2"/>
  <c r="CC66" i="2" s="1"/>
  <c r="CA66" i="2"/>
  <c r="BX66" i="2"/>
  <c r="AO66" i="2"/>
  <c r="FD65" i="2"/>
  <c r="FB65" i="2"/>
  <c r="EZ65" i="2"/>
  <c r="EQ65" i="2"/>
  <c r="ER65" i="2" s="1"/>
  <c r="EL65" i="2"/>
  <c r="EJ65" i="2"/>
  <c r="EI65" i="2"/>
  <c r="ED65" i="2"/>
  <c r="EC65" i="2"/>
  <c r="EB65" i="2"/>
  <c r="EA65" i="2"/>
  <c r="DZ65" i="2"/>
  <c r="EE65" i="2" s="1"/>
  <c r="DY65" i="2"/>
  <c r="DQ65" i="2"/>
  <c r="DR65" i="2" s="1"/>
  <c r="DO65" i="2"/>
  <c r="DP65" i="2" s="1"/>
  <c r="DM65" i="2"/>
  <c r="DN65" i="2" s="1"/>
  <c r="DK65" i="2"/>
  <c r="DL65" i="2" s="1"/>
  <c r="DI65" i="2"/>
  <c r="DJ65" i="2" s="1"/>
  <c r="DG65" i="2"/>
  <c r="DH65" i="2" s="1"/>
  <c r="DE65" i="2"/>
  <c r="DF65" i="2" s="1"/>
  <c r="DC65" i="2"/>
  <c r="DD65" i="2" s="1"/>
  <c r="DA65" i="2"/>
  <c r="DB65" i="2" s="1"/>
  <c r="CW65" i="2"/>
  <c r="CX65" i="2" s="1"/>
  <c r="CJ65" i="2"/>
  <c r="CI65" i="2"/>
  <c r="CH65" i="2"/>
  <c r="CG65" i="2"/>
  <c r="CE65" i="2"/>
  <c r="CF65" i="2" s="1"/>
  <c r="CC65" i="2"/>
  <c r="CB65" i="2"/>
  <c r="CD65" i="2" s="1"/>
  <c r="CA65" i="2"/>
  <c r="BY65" i="2"/>
  <c r="EW65" i="2" s="1"/>
  <c r="EX65" i="2" s="1"/>
  <c r="BX65" i="2"/>
  <c r="BZ65" i="2" s="1"/>
  <c r="CY65" i="2" s="1"/>
  <c r="CZ65" i="2" s="1"/>
  <c r="AO65" i="2"/>
  <c r="FD64" i="2"/>
  <c r="FB64" i="2"/>
  <c r="EZ64" i="2"/>
  <c r="EL64" i="2"/>
  <c r="EI64" i="2"/>
  <c r="EJ64" i="2" s="1"/>
  <c r="EC64" i="2"/>
  <c r="ED64" i="2" s="1"/>
  <c r="EB64" i="2"/>
  <c r="DZ64" i="2"/>
  <c r="EE64" i="2" s="1"/>
  <c r="DY64" i="2"/>
  <c r="DQ64" i="2"/>
  <c r="DR64" i="2" s="1"/>
  <c r="DO64" i="2"/>
  <c r="DP64" i="2" s="1"/>
  <c r="DK64" i="2"/>
  <c r="DL64" i="2" s="1"/>
  <c r="DI64" i="2"/>
  <c r="DJ64" i="2" s="1"/>
  <c r="DG64" i="2"/>
  <c r="DH64" i="2" s="1"/>
  <c r="DE64" i="2"/>
  <c r="DF64" i="2" s="1"/>
  <c r="DC64" i="2"/>
  <c r="DD64" i="2" s="1"/>
  <c r="CJ64" i="2"/>
  <c r="CI64" i="2"/>
  <c r="CH64" i="2"/>
  <c r="CF64" i="2"/>
  <c r="CE64" i="2"/>
  <c r="CG64" i="2" s="1"/>
  <c r="CC64" i="2"/>
  <c r="CB64" i="2"/>
  <c r="CD64" i="2" s="1"/>
  <c r="DA64" i="2" s="1"/>
  <c r="DB64" i="2" s="1"/>
  <c r="CA64" i="2"/>
  <c r="BY64" i="2"/>
  <c r="BX64" i="2"/>
  <c r="BZ64" i="2" s="1"/>
  <c r="BW64" i="2"/>
  <c r="AO64" i="2"/>
  <c r="FD63" i="2"/>
  <c r="FB63" i="2"/>
  <c r="EZ63" i="2"/>
  <c r="EW63" i="2"/>
  <c r="EX63" i="2" s="1"/>
  <c r="EL63" i="2"/>
  <c r="EJ63" i="2"/>
  <c r="EI63" i="2"/>
  <c r="ED63" i="2"/>
  <c r="EC63" i="2"/>
  <c r="EB63" i="2"/>
  <c r="EA63" i="2"/>
  <c r="DZ63" i="2"/>
  <c r="EE63" i="2" s="1"/>
  <c r="DY63" i="2"/>
  <c r="DQ63" i="2"/>
  <c r="DR63" i="2" s="1"/>
  <c r="DO63" i="2"/>
  <c r="DP63" i="2" s="1"/>
  <c r="DK63" i="2"/>
  <c r="DL63" i="2" s="1"/>
  <c r="DI63" i="2"/>
  <c r="DJ63" i="2" s="1"/>
  <c r="DG63" i="2"/>
  <c r="DH63" i="2" s="1"/>
  <c r="DE63" i="2"/>
  <c r="DF63" i="2" s="1"/>
  <c r="DC63" i="2"/>
  <c r="DD63" i="2" s="1"/>
  <c r="CY63" i="2"/>
  <c r="CZ63" i="2" s="1"/>
  <c r="CJ63" i="2"/>
  <c r="CI63" i="2"/>
  <c r="CH63" i="2"/>
  <c r="CE63" i="2"/>
  <c r="CC63" i="2"/>
  <c r="CB63" i="2"/>
  <c r="CD63" i="2" s="1"/>
  <c r="CA63" i="2"/>
  <c r="BY63" i="2"/>
  <c r="BX63" i="2"/>
  <c r="BZ63" i="2" s="1"/>
  <c r="ET63" i="2" s="1"/>
  <c r="EU63" i="2" s="1"/>
  <c r="BW63" i="2"/>
  <c r="AO63" i="2"/>
  <c r="FD62" i="2"/>
  <c r="FB62" i="2"/>
  <c r="EZ62" i="2"/>
  <c r="EQ62" i="2"/>
  <c r="ER62" i="2" s="1"/>
  <c r="EL62" i="2"/>
  <c r="EJ62" i="2"/>
  <c r="EI62" i="2"/>
  <c r="ED62" i="2"/>
  <c r="EC62" i="2"/>
  <c r="EB62" i="2"/>
  <c r="DY62" i="2"/>
  <c r="DZ62" i="2" s="1"/>
  <c r="EE62" i="2" s="1"/>
  <c r="DR62" i="2"/>
  <c r="DQ62" i="2"/>
  <c r="DP62" i="2"/>
  <c r="DO62" i="2"/>
  <c r="DL62" i="2"/>
  <c r="DK62" i="2"/>
  <c r="DJ62" i="2"/>
  <c r="DI62" i="2"/>
  <c r="DH62" i="2"/>
  <c r="DG62" i="2"/>
  <c r="DF62" i="2"/>
  <c r="DE62" i="2"/>
  <c r="CW62" i="2"/>
  <c r="CX62" i="2" s="1"/>
  <c r="CJ62" i="2"/>
  <c r="DC62" i="2" s="1"/>
  <c r="DD62" i="2" s="1"/>
  <c r="CI62" i="2"/>
  <c r="CH62" i="2"/>
  <c r="CF62" i="2"/>
  <c r="CE62" i="2"/>
  <c r="CG62" i="2" s="1"/>
  <c r="CB62" i="2"/>
  <c r="CA62" i="2"/>
  <c r="BZ62" i="2"/>
  <c r="BX62" i="2"/>
  <c r="BY62" i="2" s="1"/>
  <c r="AO62" i="2"/>
  <c r="FD61" i="2"/>
  <c r="FB61" i="2"/>
  <c r="EZ61" i="2"/>
  <c r="EL61" i="2"/>
  <c r="EJ61" i="2"/>
  <c r="EI61" i="2"/>
  <c r="ED61" i="2"/>
  <c r="EC61" i="2"/>
  <c r="EB61" i="2"/>
  <c r="EA61" i="2"/>
  <c r="DZ61" i="2"/>
  <c r="EE61" i="2" s="1"/>
  <c r="DY61" i="2"/>
  <c r="DQ61" i="2"/>
  <c r="DR61" i="2" s="1"/>
  <c r="DO61" i="2"/>
  <c r="DP61" i="2" s="1"/>
  <c r="DK61" i="2"/>
  <c r="DL61" i="2" s="1"/>
  <c r="DI61" i="2"/>
  <c r="DJ61" i="2" s="1"/>
  <c r="DG61" i="2"/>
  <c r="DH61" i="2" s="1"/>
  <c r="DE61" i="2"/>
  <c r="DF61" i="2" s="1"/>
  <c r="DC61" i="2"/>
  <c r="DD61" i="2" s="1"/>
  <c r="CJ61" i="2"/>
  <c r="CI61" i="2"/>
  <c r="CH61" i="2"/>
  <c r="CE61" i="2"/>
  <c r="CA61" i="2"/>
  <c r="BY61" i="2"/>
  <c r="BX61" i="2"/>
  <c r="BZ61" i="2" s="1"/>
  <c r="BW61" i="2"/>
  <c r="AO61" i="2"/>
  <c r="CB61" i="2" s="1"/>
  <c r="CD61" i="2" s="1"/>
  <c r="FD60" i="2"/>
  <c r="FB60" i="2"/>
  <c r="EZ60" i="2"/>
  <c r="EQ60" i="2"/>
  <c r="ER60" i="2" s="1"/>
  <c r="EL60" i="2"/>
  <c r="EJ60" i="2"/>
  <c r="EI60" i="2"/>
  <c r="ED60" i="2"/>
  <c r="EC60" i="2"/>
  <c r="EB60" i="2"/>
  <c r="DY60" i="2"/>
  <c r="DZ60" i="2" s="1"/>
  <c r="DR60" i="2"/>
  <c r="DQ60" i="2"/>
  <c r="DP60" i="2"/>
  <c r="DO60" i="2"/>
  <c r="DL60" i="2"/>
  <c r="DK60" i="2"/>
  <c r="DJ60" i="2"/>
  <c r="DI60" i="2"/>
  <c r="DH60" i="2"/>
  <c r="DG60" i="2"/>
  <c r="DF60" i="2"/>
  <c r="DE60" i="2"/>
  <c r="CJ60" i="2"/>
  <c r="DC60" i="2" s="1"/>
  <c r="DD60" i="2" s="1"/>
  <c r="CI60" i="2"/>
  <c r="CH60" i="2"/>
  <c r="CF60" i="2"/>
  <c r="CE60" i="2"/>
  <c r="CG60" i="2" s="1"/>
  <c r="CB60" i="2"/>
  <c r="CC60" i="2" s="1"/>
  <c r="CA60" i="2"/>
  <c r="BZ60" i="2"/>
  <c r="CY60" i="2" s="1"/>
  <c r="CZ60" i="2" s="1"/>
  <c r="BX60" i="2"/>
  <c r="BY60" i="2" s="1"/>
  <c r="EW60" i="2" s="1"/>
  <c r="EX60" i="2" s="1"/>
  <c r="BW60" i="2"/>
  <c r="DM60" i="2" s="1"/>
  <c r="DN60" i="2" s="1"/>
  <c r="AO60" i="2"/>
  <c r="FD59" i="2"/>
  <c r="FB59" i="2"/>
  <c r="EZ59" i="2"/>
  <c r="EL59" i="2"/>
  <c r="EI59" i="2"/>
  <c r="EJ59" i="2" s="1"/>
  <c r="EC59" i="2"/>
  <c r="ED59" i="2" s="1"/>
  <c r="EA59" i="2"/>
  <c r="EB59" i="2" s="1"/>
  <c r="DY59" i="2"/>
  <c r="DZ59" i="2" s="1"/>
  <c r="EE59" i="2" s="1"/>
  <c r="DR59" i="2"/>
  <c r="DQ59" i="2"/>
  <c r="DP59" i="2"/>
  <c r="DO59" i="2"/>
  <c r="DL59" i="2"/>
  <c r="DK59" i="2"/>
  <c r="DJ59" i="2"/>
  <c r="DI59" i="2"/>
  <c r="DH59" i="2"/>
  <c r="DG59" i="2"/>
  <c r="DF59" i="2"/>
  <c r="DE59" i="2"/>
  <c r="CJ59" i="2"/>
  <c r="DC59" i="2" s="1"/>
  <c r="DD59" i="2" s="1"/>
  <c r="CI59" i="2"/>
  <c r="CH59" i="2"/>
  <c r="CF59" i="2"/>
  <c r="CE59" i="2"/>
  <c r="CG59" i="2" s="1"/>
  <c r="CB59" i="2"/>
  <c r="CC59" i="2" s="1"/>
  <c r="CA59" i="2"/>
  <c r="BZ59" i="2"/>
  <c r="BX59" i="2"/>
  <c r="BY59" i="2" s="1"/>
  <c r="BW59" i="2"/>
  <c r="EW59" i="2" s="1"/>
  <c r="EX59" i="2" s="1"/>
  <c r="AO59" i="2"/>
  <c r="FD58" i="2"/>
  <c r="FB58" i="2"/>
  <c r="EZ58" i="2"/>
  <c r="EL58" i="2"/>
  <c r="EI58" i="2"/>
  <c r="EJ58" i="2" s="1"/>
  <c r="EC58" i="2"/>
  <c r="ED58" i="2" s="1"/>
  <c r="EB58" i="2"/>
  <c r="DZ58" i="2"/>
  <c r="EE58" i="2" s="1"/>
  <c r="DY58" i="2"/>
  <c r="DQ58" i="2"/>
  <c r="DR58" i="2" s="1"/>
  <c r="DO58" i="2"/>
  <c r="DP58" i="2" s="1"/>
  <c r="DK58" i="2"/>
  <c r="DL58" i="2" s="1"/>
  <c r="DI58" i="2"/>
  <c r="DJ58" i="2" s="1"/>
  <c r="DG58" i="2"/>
  <c r="DH58" i="2" s="1"/>
  <c r="DE58" i="2"/>
  <c r="DF58" i="2" s="1"/>
  <c r="DC58" i="2"/>
  <c r="DD58" i="2" s="1"/>
  <c r="CJ58" i="2"/>
  <c r="CI58" i="2"/>
  <c r="CH58" i="2"/>
  <c r="CE58" i="2"/>
  <c r="CF58" i="2" s="1"/>
  <c r="CD58" i="2"/>
  <c r="CC58" i="2"/>
  <c r="CB58" i="2"/>
  <c r="CA58" i="2"/>
  <c r="BY58" i="2"/>
  <c r="BX58" i="2"/>
  <c r="BZ58" i="2" s="1"/>
  <c r="BW58" i="2"/>
  <c r="AO58" i="2"/>
  <c r="FD57" i="2"/>
  <c r="FB57" i="2"/>
  <c r="EZ57" i="2"/>
  <c r="EW57" i="2"/>
  <c r="EX57" i="2" s="1"/>
  <c r="EQ57" i="2"/>
  <c r="ER57" i="2" s="1"/>
  <c r="EL57" i="2"/>
  <c r="EJ57" i="2"/>
  <c r="EI57" i="2"/>
  <c r="ED57" i="2"/>
  <c r="EC57" i="2"/>
  <c r="EB57" i="2"/>
  <c r="EA57" i="2"/>
  <c r="DZ57" i="2"/>
  <c r="EE57" i="2" s="1"/>
  <c r="DY57" i="2"/>
  <c r="DQ57" i="2"/>
  <c r="DR57" i="2" s="1"/>
  <c r="DO57" i="2"/>
  <c r="DP57" i="2" s="1"/>
  <c r="DK57" i="2"/>
  <c r="DL57" i="2" s="1"/>
  <c r="DJ57" i="2"/>
  <c r="DH57" i="2"/>
  <c r="DF57" i="2"/>
  <c r="CJ57" i="2"/>
  <c r="DC57" i="2" s="1"/>
  <c r="DD57" i="2" s="1"/>
  <c r="CI57" i="2"/>
  <c r="CH57" i="2"/>
  <c r="CF57" i="2"/>
  <c r="CE57" i="2"/>
  <c r="CG57" i="2" s="1"/>
  <c r="CA57" i="2"/>
  <c r="BY57" i="2"/>
  <c r="BX57" i="2"/>
  <c r="BZ57" i="2" s="1"/>
  <c r="BW57" i="2"/>
  <c r="CW57" i="2" s="1"/>
  <c r="CX57" i="2" s="1"/>
  <c r="AO57" i="2"/>
  <c r="CB57" i="2" s="1"/>
  <c r="FD56" i="2"/>
  <c r="FB56" i="2"/>
  <c r="EZ56" i="2"/>
  <c r="ER56" i="2"/>
  <c r="EQ56" i="2"/>
  <c r="EL56" i="2"/>
  <c r="EI56" i="2"/>
  <c r="EJ56" i="2" s="1"/>
  <c r="EC56" i="2"/>
  <c r="ED56" i="2" s="1"/>
  <c r="EB56" i="2"/>
  <c r="DZ56" i="2"/>
  <c r="EE56" i="2" s="1"/>
  <c r="DY56" i="2"/>
  <c r="DQ56" i="2"/>
  <c r="DR56" i="2" s="1"/>
  <c r="DO56" i="2"/>
  <c r="DP56" i="2" s="1"/>
  <c r="DK56" i="2"/>
  <c r="DL56" i="2" s="1"/>
  <c r="DI56" i="2"/>
  <c r="DJ56" i="2" s="1"/>
  <c r="DG56" i="2"/>
  <c r="DH56" i="2" s="1"/>
  <c r="DE56" i="2"/>
  <c r="DF56" i="2" s="1"/>
  <c r="DC56" i="2"/>
  <c r="DD56" i="2" s="1"/>
  <c r="CW56" i="2"/>
  <c r="CX56" i="2" s="1"/>
  <c r="CJ56" i="2"/>
  <c r="CI56" i="2"/>
  <c r="CH56" i="2"/>
  <c r="CE56" i="2"/>
  <c r="CF56" i="2" s="1"/>
  <c r="CA56" i="2"/>
  <c r="BY56" i="2"/>
  <c r="EW56" i="2" s="1"/>
  <c r="EX56" i="2" s="1"/>
  <c r="BX56" i="2"/>
  <c r="BZ56" i="2" s="1"/>
  <c r="AO56" i="2"/>
  <c r="CB56" i="2" s="1"/>
  <c r="CD56" i="2" s="1"/>
  <c r="FD55" i="2"/>
  <c r="FB55" i="2"/>
  <c r="EZ55" i="2"/>
  <c r="EL55" i="2"/>
  <c r="EI55" i="2"/>
  <c r="EJ55" i="2" s="1"/>
  <c r="EC55" i="2"/>
  <c r="ED55" i="2" s="1"/>
  <c r="EB55" i="2"/>
  <c r="DZ55" i="2"/>
  <c r="EE55" i="2" s="1"/>
  <c r="DY55" i="2"/>
  <c r="DQ55" i="2"/>
  <c r="DR55" i="2" s="1"/>
  <c r="DO55" i="2"/>
  <c r="DP55" i="2" s="1"/>
  <c r="DK55" i="2"/>
  <c r="DL55" i="2" s="1"/>
  <c r="DI55" i="2"/>
  <c r="DJ55" i="2" s="1"/>
  <c r="DG55" i="2"/>
  <c r="DH55" i="2" s="1"/>
  <c r="DE55" i="2"/>
  <c r="DF55" i="2" s="1"/>
  <c r="DC55" i="2"/>
  <c r="DD55" i="2" s="1"/>
  <c r="CY55" i="2"/>
  <c r="CZ55" i="2" s="1"/>
  <c r="CJ55" i="2"/>
  <c r="CI55" i="2"/>
  <c r="CH55" i="2"/>
  <c r="CE55" i="2"/>
  <c r="CF55" i="2" s="1"/>
  <c r="CC55" i="2"/>
  <c r="CB55" i="2"/>
  <c r="CD55" i="2" s="1"/>
  <c r="CA55" i="2"/>
  <c r="BY55" i="2"/>
  <c r="BX55" i="2"/>
  <c r="BZ55" i="2" s="1"/>
  <c r="BW55" i="2"/>
  <c r="AO55" i="2"/>
  <c r="FD54" i="2"/>
  <c r="FB54" i="2"/>
  <c r="EZ54" i="2"/>
  <c r="EL54" i="2"/>
  <c r="EJ54" i="2"/>
  <c r="EI54" i="2"/>
  <c r="ED54" i="2"/>
  <c r="EC54" i="2"/>
  <c r="EB54" i="2"/>
  <c r="EA54" i="2"/>
  <c r="DZ54" i="2"/>
  <c r="EE54" i="2" s="1"/>
  <c r="DY54" i="2"/>
  <c r="DQ54" i="2"/>
  <c r="DR54" i="2" s="1"/>
  <c r="DO54" i="2"/>
  <c r="DP54" i="2" s="1"/>
  <c r="DK54" i="2"/>
  <c r="DL54" i="2" s="1"/>
  <c r="DI54" i="2"/>
  <c r="DJ54" i="2" s="1"/>
  <c r="DG54" i="2"/>
  <c r="DH54" i="2" s="1"/>
  <c r="DE54" i="2"/>
  <c r="DF54" i="2" s="1"/>
  <c r="DC54" i="2"/>
  <c r="DD54" i="2" s="1"/>
  <c r="CW54" i="2"/>
  <c r="CX54" i="2" s="1"/>
  <c r="CJ54" i="2"/>
  <c r="CI54" i="2"/>
  <c r="CH54" i="2"/>
  <c r="CG54" i="2"/>
  <c r="DA54" i="2" s="1"/>
  <c r="DB54" i="2" s="1"/>
  <c r="CE54" i="2"/>
  <c r="CF54" i="2" s="1"/>
  <c r="CC54" i="2"/>
  <c r="DM54" i="2" s="1"/>
  <c r="DN54" i="2" s="1"/>
  <c r="CB54" i="2"/>
  <c r="CD54" i="2" s="1"/>
  <c r="CA54" i="2"/>
  <c r="BY54" i="2"/>
  <c r="BX54" i="2"/>
  <c r="BZ54" i="2" s="1"/>
  <c r="CY54" i="2" s="1"/>
  <c r="CZ54" i="2" s="1"/>
  <c r="BW54" i="2"/>
  <c r="EW54" i="2" s="1"/>
  <c r="EX54" i="2" s="1"/>
  <c r="AO54" i="2"/>
  <c r="FD53" i="2"/>
  <c r="FB53" i="2"/>
  <c r="EZ53" i="2"/>
  <c r="EQ53" i="2"/>
  <c r="ER53" i="2" s="1"/>
  <c r="EL53" i="2"/>
  <c r="EJ53" i="2"/>
  <c r="EI53" i="2"/>
  <c r="ED53" i="2"/>
  <c r="EC53" i="2"/>
  <c r="EB53" i="2"/>
  <c r="DY53" i="2"/>
  <c r="DZ53" i="2" s="1"/>
  <c r="DR53" i="2"/>
  <c r="DQ53" i="2"/>
  <c r="DP53" i="2"/>
  <c r="DO53" i="2"/>
  <c r="DL53" i="2"/>
  <c r="DK53" i="2"/>
  <c r="DJ53" i="2"/>
  <c r="DI53" i="2"/>
  <c r="DH53" i="2"/>
  <c r="DG53" i="2"/>
  <c r="DF53" i="2"/>
  <c r="DE53" i="2"/>
  <c r="CJ53" i="2"/>
  <c r="DC53" i="2" s="1"/>
  <c r="DD53" i="2" s="1"/>
  <c r="CI53" i="2"/>
  <c r="CH53" i="2"/>
  <c r="CF53" i="2"/>
  <c r="CE53" i="2"/>
  <c r="CG53" i="2" s="1"/>
  <c r="CB53" i="2"/>
  <c r="CC53" i="2" s="1"/>
  <c r="CA53" i="2"/>
  <c r="BZ53" i="2"/>
  <c r="CY53" i="2" s="1"/>
  <c r="CZ53" i="2" s="1"/>
  <c r="BX53" i="2"/>
  <c r="BY53" i="2" s="1"/>
  <c r="EW53" i="2" s="1"/>
  <c r="EX53" i="2" s="1"/>
  <c r="BW53" i="2"/>
  <c r="DM53" i="2" s="1"/>
  <c r="DN53" i="2" s="1"/>
  <c r="AO53" i="2"/>
  <c r="FD52" i="2"/>
  <c r="FB52" i="2"/>
  <c r="EZ52" i="2"/>
  <c r="EL52" i="2"/>
  <c r="EI52" i="2"/>
  <c r="EJ52" i="2" s="1"/>
  <c r="EC52" i="2"/>
  <c r="ED52" i="2" s="1"/>
  <c r="EB52" i="2"/>
  <c r="DZ52" i="2"/>
  <c r="EE52" i="2" s="1"/>
  <c r="DY52" i="2"/>
  <c r="DQ52" i="2"/>
  <c r="DR52" i="2" s="1"/>
  <c r="DO52" i="2"/>
  <c r="DP52" i="2" s="1"/>
  <c r="DK52" i="2"/>
  <c r="DL52" i="2" s="1"/>
  <c r="DI52" i="2"/>
  <c r="DJ52" i="2" s="1"/>
  <c r="DG52" i="2"/>
  <c r="DH52" i="2" s="1"/>
  <c r="DE52" i="2"/>
  <c r="DF52" i="2" s="1"/>
  <c r="DC52" i="2"/>
  <c r="DD52" i="2" s="1"/>
  <c r="CY52" i="2"/>
  <c r="CZ52" i="2" s="1"/>
  <c r="CJ52" i="2"/>
  <c r="CI52" i="2"/>
  <c r="CH52" i="2"/>
  <c r="CE52" i="2"/>
  <c r="CF52" i="2" s="1"/>
  <c r="CC52" i="2"/>
  <c r="CB52" i="2"/>
  <c r="CD52" i="2" s="1"/>
  <c r="CA52" i="2"/>
  <c r="BY52" i="2"/>
  <c r="BX52" i="2"/>
  <c r="BZ52" i="2" s="1"/>
  <c r="BW52" i="2"/>
  <c r="DM52" i="2" s="1"/>
  <c r="DN52" i="2" s="1"/>
  <c r="AO52" i="2"/>
  <c r="FD51" i="2"/>
  <c r="FB51" i="2"/>
  <c r="EZ51" i="2"/>
  <c r="EQ51" i="2"/>
  <c r="ER51" i="2" s="1"/>
  <c r="EL51" i="2"/>
  <c r="EJ51" i="2"/>
  <c r="EI51" i="2"/>
  <c r="ED51" i="2"/>
  <c r="EC51" i="2"/>
  <c r="EB51" i="2"/>
  <c r="EA51" i="2"/>
  <c r="DZ51" i="2"/>
  <c r="EE51" i="2" s="1"/>
  <c r="DY51" i="2"/>
  <c r="DQ51" i="2"/>
  <c r="DR51" i="2" s="1"/>
  <c r="DO51" i="2"/>
  <c r="DP51" i="2" s="1"/>
  <c r="DK51" i="2"/>
  <c r="DL51" i="2" s="1"/>
  <c r="DJ51" i="2"/>
  <c r="DH51" i="2"/>
  <c r="DF51" i="2"/>
  <c r="CJ51" i="2"/>
  <c r="DC51" i="2" s="1"/>
  <c r="DD51" i="2" s="1"/>
  <c r="CI51" i="2"/>
  <c r="CH51" i="2"/>
  <c r="CF51" i="2"/>
  <c r="CE51" i="2"/>
  <c r="CG51" i="2" s="1"/>
  <c r="CD51" i="2"/>
  <c r="DA51" i="2" s="1"/>
  <c r="DB51" i="2" s="1"/>
  <c r="CB51" i="2"/>
  <c r="CC51" i="2" s="1"/>
  <c r="CA51" i="2"/>
  <c r="BX51" i="2"/>
  <c r="BY51" i="2" s="1"/>
  <c r="DM51" i="2" s="1"/>
  <c r="DN51" i="2" s="1"/>
  <c r="BW51" i="2"/>
  <c r="CW51" i="2" s="1"/>
  <c r="CX51" i="2" s="1"/>
  <c r="AO51" i="2"/>
  <c r="FD50" i="2"/>
  <c r="FB50" i="2"/>
  <c r="EZ50" i="2"/>
  <c r="EL50" i="2"/>
  <c r="EI50" i="2"/>
  <c r="EJ50" i="2" s="1"/>
  <c r="EC50" i="2"/>
  <c r="ED50" i="2" s="1"/>
  <c r="EA50" i="2"/>
  <c r="EB50" i="2" s="1"/>
  <c r="EE50" i="2" s="1"/>
  <c r="DY50" i="2"/>
  <c r="DZ50" i="2" s="1"/>
  <c r="DR50" i="2"/>
  <c r="DQ50" i="2"/>
  <c r="DP50" i="2"/>
  <c r="DO50" i="2"/>
  <c r="DL50" i="2"/>
  <c r="DK50" i="2"/>
  <c r="DJ50" i="2"/>
  <c r="DH50" i="2"/>
  <c r="DF50" i="2"/>
  <c r="DC50" i="2"/>
  <c r="DD50" i="2" s="1"/>
  <c r="CY50" i="2"/>
  <c r="CZ50" i="2" s="1"/>
  <c r="CJ50" i="2"/>
  <c r="CI50" i="2"/>
  <c r="CH50" i="2"/>
  <c r="CE50" i="2"/>
  <c r="CF50" i="2" s="1"/>
  <c r="CC50" i="2"/>
  <c r="CB50" i="2"/>
  <c r="CD50" i="2" s="1"/>
  <c r="CA50" i="2"/>
  <c r="BY50" i="2"/>
  <c r="BX50" i="2"/>
  <c r="BZ50" i="2" s="1"/>
  <c r="BW50" i="2"/>
  <c r="CW50" i="2" s="1"/>
  <c r="CX50" i="2" s="1"/>
  <c r="AO50" i="2"/>
  <c r="FD49" i="2"/>
  <c r="FB49" i="2"/>
  <c r="EZ49" i="2"/>
  <c r="EQ49" i="2"/>
  <c r="ER49" i="2" s="1"/>
  <c r="EL49" i="2"/>
  <c r="EJ49" i="2"/>
  <c r="EI49" i="2"/>
  <c r="ED49" i="2"/>
  <c r="EB49" i="2"/>
  <c r="DZ49" i="2"/>
  <c r="EE49" i="2" s="1"/>
  <c r="DY49" i="2"/>
  <c r="DQ49" i="2"/>
  <c r="DR49" i="2" s="1"/>
  <c r="DO49" i="2"/>
  <c r="DP49" i="2" s="1"/>
  <c r="DK49" i="2"/>
  <c r="DL49" i="2" s="1"/>
  <c r="DI49" i="2"/>
  <c r="DJ49" i="2" s="1"/>
  <c r="DG49" i="2"/>
  <c r="DH49" i="2" s="1"/>
  <c r="DE49" i="2"/>
  <c r="DF49" i="2" s="1"/>
  <c r="DC49" i="2"/>
  <c r="DD49" i="2" s="1"/>
  <c r="CW49" i="2"/>
  <c r="CX49" i="2" s="1"/>
  <c r="CJ49" i="2"/>
  <c r="CI49" i="2"/>
  <c r="CH49" i="2"/>
  <c r="CG49" i="2"/>
  <c r="DA49" i="2" s="1"/>
  <c r="DB49" i="2" s="1"/>
  <c r="CE49" i="2"/>
  <c r="CF49" i="2" s="1"/>
  <c r="CC49" i="2"/>
  <c r="DM49" i="2" s="1"/>
  <c r="DN49" i="2" s="1"/>
  <c r="CB49" i="2"/>
  <c r="CD49" i="2" s="1"/>
  <c r="CA49" i="2"/>
  <c r="BY49" i="2"/>
  <c r="EW49" i="2" s="1"/>
  <c r="EX49" i="2" s="1"/>
  <c r="BX49" i="2"/>
  <c r="BZ49" i="2" s="1"/>
  <c r="ET49" i="2" s="1"/>
  <c r="EU49" i="2" s="1"/>
  <c r="AO49" i="2"/>
  <c r="FD48" i="2"/>
  <c r="FB48" i="2"/>
  <c r="EZ48" i="2"/>
  <c r="EL48" i="2"/>
  <c r="EI48" i="2"/>
  <c r="EJ48" i="2" s="1"/>
  <c r="ED48" i="2"/>
  <c r="EB48" i="2"/>
  <c r="DY48" i="2"/>
  <c r="DZ48" i="2" s="1"/>
  <c r="EE48" i="2" s="1"/>
  <c r="DR48" i="2"/>
  <c r="DQ48" i="2"/>
  <c r="DP48" i="2"/>
  <c r="DO48" i="2"/>
  <c r="DL48" i="2"/>
  <c r="DK48" i="2"/>
  <c r="DJ48" i="2"/>
  <c r="DI48" i="2"/>
  <c r="DH48" i="2"/>
  <c r="DG48" i="2"/>
  <c r="DF48" i="2"/>
  <c r="DE48" i="2"/>
  <c r="CJ48" i="2"/>
  <c r="DC48" i="2" s="1"/>
  <c r="DD48" i="2" s="1"/>
  <c r="CI48" i="2"/>
  <c r="CH48" i="2"/>
  <c r="CF48" i="2"/>
  <c r="CE48" i="2"/>
  <c r="CG48" i="2" s="1"/>
  <c r="CB48" i="2"/>
  <c r="CC48" i="2" s="1"/>
  <c r="CA48" i="2"/>
  <c r="BZ48" i="2"/>
  <c r="BX48" i="2"/>
  <c r="BY48" i="2" s="1"/>
  <c r="BW48" i="2"/>
  <c r="EW48" i="2" s="1"/>
  <c r="EX48" i="2" s="1"/>
  <c r="AO48" i="2"/>
  <c r="FD47" i="2"/>
  <c r="FB47" i="2"/>
  <c r="EZ47" i="2"/>
  <c r="EL47" i="2"/>
  <c r="EI47" i="2"/>
  <c r="EJ47" i="2" s="1"/>
  <c r="ED47" i="2"/>
  <c r="EB47" i="2"/>
  <c r="DY47" i="2"/>
  <c r="DZ47" i="2" s="1"/>
  <c r="EE47" i="2" s="1"/>
  <c r="DR47" i="2"/>
  <c r="DQ47" i="2"/>
  <c r="DP47" i="2"/>
  <c r="DO47" i="2"/>
  <c r="DL47" i="2"/>
  <c r="DK47" i="2"/>
  <c r="DJ47" i="2"/>
  <c r="DI47" i="2"/>
  <c r="DH47" i="2"/>
  <c r="DG47" i="2"/>
  <c r="DF47" i="2"/>
  <c r="DE47" i="2"/>
  <c r="CJ47" i="2"/>
  <c r="DC47" i="2" s="1"/>
  <c r="DD47" i="2" s="1"/>
  <c r="CI47" i="2"/>
  <c r="CH47" i="2"/>
  <c r="CF47" i="2"/>
  <c r="CE47" i="2"/>
  <c r="CG47" i="2" s="1"/>
  <c r="CD47" i="2"/>
  <c r="CC47" i="2"/>
  <c r="CB47" i="2"/>
  <c r="CA47" i="2"/>
  <c r="BX47" i="2"/>
  <c r="BY47" i="2" s="1"/>
  <c r="BW47" i="2"/>
  <c r="AO47" i="2"/>
  <c r="FD46" i="2"/>
  <c r="FB46" i="2"/>
  <c r="EZ46" i="2"/>
  <c r="EL46" i="2"/>
  <c r="EI46" i="2"/>
  <c r="EJ46" i="2" s="1"/>
  <c r="ED46" i="2"/>
  <c r="EB46" i="2"/>
  <c r="EE46" i="2" s="1"/>
  <c r="DY46" i="2"/>
  <c r="DZ46" i="2" s="1"/>
  <c r="DR46" i="2"/>
  <c r="DQ46" i="2"/>
  <c r="DP46" i="2"/>
  <c r="DO46" i="2"/>
  <c r="DL46" i="2"/>
  <c r="DK46" i="2"/>
  <c r="DJ46" i="2"/>
  <c r="DI46" i="2"/>
  <c r="DH46" i="2"/>
  <c r="DG46" i="2"/>
  <c r="DF46" i="2"/>
  <c r="DE46" i="2"/>
  <c r="CJ46" i="2"/>
  <c r="DC46" i="2" s="1"/>
  <c r="DD46" i="2" s="1"/>
  <c r="CI46" i="2"/>
  <c r="CH46" i="2"/>
  <c r="CF46" i="2"/>
  <c r="CE46" i="2"/>
  <c r="CG46" i="2" s="1"/>
  <c r="CD46" i="2"/>
  <c r="DA46" i="2" s="1"/>
  <c r="DB46" i="2" s="1"/>
  <c r="CB46" i="2"/>
  <c r="CC46" i="2" s="1"/>
  <c r="CA46" i="2"/>
  <c r="BX46" i="2"/>
  <c r="BY46" i="2" s="1"/>
  <c r="BW46" i="2"/>
  <c r="AO46" i="2"/>
  <c r="FD45" i="2"/>
  <c r="FB45" i="2"/>
  <c r="EZ45" i="2"/>
  <c r="EL45" i="2"/>
  <c r="EI45" i="2"/>
  <c r="EJ45" i="2" s="1"/>
  <c r="EC45" i="2"/>
  <c r="ED45" i="2" s="1"/>
  <c r="EA45" i="2"/>
  <c r="EB45" i="2" s="1"/>
  <c r="EE45" i="2" s="1"/>
  <c r="DY45" i="2"/>
  <c r="DZ45" i="2" s="1"/>
  <c r="DR45" i="2"/>
  <c r="DQ45" i="2"/>
  <c r="DP45" i="2"/>
  <c r="DO45" i="2"/>
  <c r="DL45" i="2"/>
  <c r="DK45" i="2"/>
  <c r="DJ45" i="2"/>
  <c r="DI45" i="2"/>
  <c r="DH45" i="2"/>
  <c r="DG45" i="2"/>
  <c r="DF45" i="2"/>
  <c r="DE45" i="2"/>
  <c r="CJ45" i="2"/>
  <c r="DC45" i="2" s="1"/>
  <c r="DD45" i="2" s="1"/>
  <c r="CI45" i="2"/>
  <c r="CH45" i="2"/>
  <c r="CF45" i="2"/>
  <c r="CE45" i="2"/>
  <c r="CG45" i="2" s="1"/>
  <c r="CA45" i="2"/>
  <c r="BX45" i="2"/>
  <c r="BY45" i="2" s="1"/>
  <c r="BW45" i="2"/>
  <c r="AO45" i="2"/>
  <c r="CB45" i="2" s="1"/>
  <c r="FD44" i="2"/>
  <c r="FB44" i="2"/>
  <c r="EZ44" i="2"/>
  <c r="EL44" i="2"/>
  <c r="EI44" i="2"/>
  <c r="EJ44" i="2" s="1"/>
  <c r="EC44" i="2"/>
  <c r="ED44" i="2" s="1"/>
  <c r="EA44" i="2"/>
  <c r="EB44" i="2" s="1"/>
  <c r="EE44" i="2" s="1"/>
  <c r="DY44" i="2"/>
  <c r="DZ44" i="2" s="1"/>
  <c r="DR44" i="2"/>
  <c r="DQ44" i="2"/>
  <c r="DP44" i="2"/>
  <c r="DO44" i="2"/>
  <c r="DL44" i="2"/>
  <c r="DK44" i="2"/>
  <c r="DJ44" i="2"/>
  <c r="DI44" i="2"/>
  <c r="DH44" i="2"/>
  <c r="DG44" i="2"/>
  <c r="DF44" i="2"/>
  <c r="DE44" i="2"/>
  <c r="CJ44" i="2"/>
  <c r="DC44" i="2" s="1"/>
  <c r="DD44" i="2" s="1"/>
  <c r="CI44" i="2"/>
  <c r="CH44" i="2"/>
  <c r="CF44" i="2"/>
  <c r="CE44" i="2"/>
  <c r="CG44" i="2" s="1"/>
  <c r="CD44" i="2"/>
  <c r="DA44" i="2" s="1"/>
  <c r="DB44" i="2" s="1"/>
  <c r="CB44" i="2"/>
  <c r="CC44" i="2" s="1"/>
  <c r="CA44" i="2"/>
  <c r="BX44" i="2"/>
  <c r="BY44" i="2" s="1"/>
  <c r="BW44" i="2"/>
  <c r="AO44" i="2"/>
  <c r="FD43" i="2"/>
  <c r="FB43" i="2"/>
  <c r="EZ43" i="2"/>
  <c r="EL43" i="2"/>
  <c r="EI43" i="2"/>
  <c r="EJ43" i="2" s="1"/>
  <c r="EE43" i="2"/>
  <c r="EC43" i="2"/>
  <c r="ED43" i="2" s="1"/>
  <c r="EB43" i="2"/>
  <c r="DZ43" i="2"/>
  <c r="DY43" i="2"/>
  <c r="DQ43" i="2"/>
  <c r="DR43" i="2" s="1"/>
  <c r="DO43" i="2"/>
  <c r="DP43" i="2" s="1"/>
  <c r="DK43" i="2"/>
  <c r="DL43" i="2" s="1"/>
  <c r="DI43" i="2"/>
  <c r="DJ43" i="2" s="1"/>
  <c r="DG43" i="2"/>
  <c r="DH43" i="2" s="1"/>
  <c r="DE43" i="2"/>
  <c r="DF43" i="2" s="1"/>
  <c r="DC43" i="2"/>
  <c r="DD43" i="2" s="1"/>
  <c r="CY43" i="2"/>
  <c r="CZ43" i="2" s="1"/>
  <c r="CW43" i="2"/>
  <c r="CX43" i="2" s="1"/>
  <c r="CJ43" i="2"/>
  <c r="CI43" i="2"/>
  <c r="CH43" i="2"/>
  <c r="CG43" i="2"/>
  <c r="CE43" i="2"/>
  <c r="CF43" i="2" s="1"/>
  <c r="CA43" i="2"/>
  <c r="BZ43" i="2"/>
  <c r="ET43" i="2" s="1"/>
  <c r="EU43" i="2" s="1"/>
  <c r="BY43" i="2"/>
  <c r="BX43" i="2"/>
  <c r="BW43" i="2"/>
  <c r="AO43" i="2"/>
  <c r="CB43" i="2" s="1"/>
  <c r="CD43" i="2" s="1"/>
  <c r="DA43" i="2" s="1"/>
  <c r="DB43" i="2" s="1"/>
  <c r="FD42" i="2"/>
  <c r="FB42" i="2"/>
  <c r="EZ42" i="2"/>
  <c r="EW42" i="2"/>
  <c r="EX42" i="2" s="1"/>
  <c r="EQ42" i="2"/>
  <c r="ER42" i="2" s="1"/>
  <c r="EL42" i="2"/>
  <c r="EJ42" i="2"/>
  <c r="EI42" i="2"/>
  <c r="ED42" i="2"/>
  <c r="EC42" i="2"/>
  <c r="EB42" i="2"/>
  <c r="EA42" i="2"/>
  <c r="DZ42" i="2"/>
  <c r="EE42" i="2" s="1"/>
  <c r="DY42" i="2"/>
  <c r="DQ42" i="2"/>
  <c r="DR42" i="2" s="1"/>
  <c r="DO42" i="2"/>
  <c r="DP42" i="2" s="1"/>
  <c r="DK42" i="2"/>
  <c r="DL42" i="2" s="1"/>
  <c r="DJ42" i="2"/>
  <c r="DH42" i="2"/>
  <c r="DF42" i="2"/>
  <c r="CJ42" i="2"/>
  <c r="DC42" i="2" s="1"/>
  <c r="DD42" i="2" s="1"/>
  <c r="CI42" i="2"/>
  <c r="CH42" i="2"/>
  <c r="CG42" i="2"/>
  <c r="CF42" i="2"/>
  <c r="DM42" i="2" s="1"/>
  <c r="DN42" i="2" s="1"/>
  <c r="CE42" i="2"/>
  <c r="CD42" i="2"/>
  <c r="DA42" i="2" s="1"/>
  <c r="DB42" i="2" s="1"/>
  <c r="CC42" i="2"/>
  <c r="CB42" i="2"/>
  <c r="CA42" i="2"/>
  <c r="BZ42" i="2"/>
  <c r="CY42" i="2" s="1"/>
  <c r="CZ42" i="2" s="1"/>
  <c r="BY42" i="2"/>
  <c r="BX42" i="2"/>
  <c r="BW42" i="2"/>
  <c r="CW42" i="2" s="1"/>
  <c r="CX42" i="2" s="1"/>
  <c r="AO42" i="2"/>
  <c r="FD41" i="2"/>
  <c r="FB41" i="2"/>
  <c r="EZ41" i="2"/>
  <c r="EL41" i="2"/>
  <c r="EI41" i="2"/>
  <c r="EJ41" i="2" s="1"/>
  <c r="EE41" i="2"/>
  <c r="EC41" i="2"/>
  <c r="ED41" i="2" s="1"/>
  <c r="EB41" i="2"/>
  <c r="DZ41" i="2"/>
  <c r="DY41" i="2"/>
  <c r="DQ41" i="2"/>
  <c r="DR41" i="2" s="1"/>
  <c r="DO41" i="2"/>
  <c r="DP41" i="2" s="1"/>
  <c r="DK41" i="2"/>
  <c r="DL41" i="2" s="1"/>
  <c r="DI41" i="2"/>
  <c r="DJ41" i="2" s="1"/>
  <c r="DG41" i="2"/>
  <c r="DH41" i="2" s="1"/>
  <c r="DE41" i="2"/>
  <c r="DF41" i="2" s="1"/>
  <c r="DC41" i="2"/>
  <c r="DD41" i="2" s="1"/>
  <c r="CW41" i="2"/>
  <c r="CX41" i="2" s="1"/>
  <c r="CJ41" i="2"/>
  <c r="CI41" i="2"/>
  <c r="CH41" i="2"/>
  <c r="CG41" i="2"/>
  <c r="DA41" i="2" s="1"/>
  <c r="DB41" i="2" s="1"/>
  <c r="CE41" i="2"/>
  <c r="CF41" i="2" s="1"/>
  <c r="CC41" i="2"/>
  <c r="DM41" i="2" s="1"/>
  <c r="DN41" i="2" s="1"/>
  <c r="CB41" i="2"/>
  <c r="CD41" i="2" s="1"/>
  <c r="CA41" i="2"/>
  <c r="BY41" i="2"/>
  <c r="BX41" i="2"/>
  <c r="BZ41" i="2" s="1"/>
  <c r="CY41" i="2" s="1"/>
  <c r="CZ41" i="2" s="1"/>
  <c r="BW41" i="2"/>
  <c r="AO41" i="2"/>
  <c r="FD40" i="2"/>
  <c r="FB40" i="2"/>
  <c r="EZ40" i="2"/>
  <c r="EW40" i="2"/>
  <c r="EX40" i="2" s="1"/>
  <c r="ET40" i="2"/>
  <c r="EU40" i="2" s="1"/>
  <c r="EQ40" i="2"/>
  <c r="ER40" i="2" s="1"/>
  <c r="FF40" i="2" s="1"/>
  <c r="FG40" i="2" s="1"/>
  <c r="EN40" i="2"/>
  <c r="EO40" i="2" s="1"/>
  <c r="EL40" i="2"/>
  <c r="EJ40" i="2"/>
  <c r="FE40" i="2" s="1"/>
  <c r="EI40" i="2"/>
  <c r="ED40" i="2"/>
  <c r="EC40" i="2"/>
  <c r="EB40" i="2"/>
  <c r="EA40" i="2"/>
  <c r="DZ40" i="2"/>
  <c r="EE40" i="2" s="1"/>
  <c r="DY40" i="2"/>
  <c r="DQ40" i="2"/>
  <c r="DR40" i="2" s="1"/>
  <c r="DO40" i="2"/>
  <c r="DP40" i="2" s="1"/>
  <c r="DK40" i="2"/>
  <c r="DL40" i="2" s="1"/>
  <c r="DI40" i="2"/>
  <c r="DJ40" i="2" s="1"/>
  <c r="DG40" i="2"/>
  <c r="DH40" i="2" s="1"/>
  <c r="DE40" i="2"/>
  <c r="DF40" i="2" s="1"/>
  <c r="DC40" i="2"/>
  <c r="DD40" i="2" s="1"/>
  <c r="CY40" i="2"/>
  <c r="CZ40" i="2" s="1"/>
  <c r="CJ40" i="2"/>
  <c r="CI40" i="2"/>
  <c r="CH40" i="2"/>
  <c r="CE40" i="2"/>
  <c r="CC40" i="2"/>
  <c r="CB40" i="2"/>
  <c r="CD40" i="2" s="1"/>
  <c r="CA40" i="2"/>
  <c r="BZ40" i="2"/>
  <c r="BY40" i="2"/>
  <c r="BX40" i="2"/>
  <c r="BW40" i="2"/>
  <c r="AO40" i="2"/>
  <c r="FD39" i="2"/>
  <c r="FB39" i="2"/>
  <c r="EZ39" i="2"/>
  <c r="EL39" i="2"/>
  <c r="EJ39" i="2"/>
  <c r="EI39" i="2"/>
  <c r="ED39" i="2"/>
  <c r="EB39" i="2"/>
  <c r="DZ39" i="2"/>
  <c r="EE39" i="2" s="1"/>
  <c r="DY39" i="2"/>
  <c r="DQ39" i="2"/>
  <c r="DR39" i="2" s="1"/>
  <c r="DO39" i="2"/>
  <c r="DP39" i="2" s="1"/>
  <c r="DK39" i="2"/>
  <c r="DL39" i="2" s="1"/>
  <c r="DI39" i="2"/>
  <c r="DJ39" i="2" s="1"/>
  <c r="DG39" i="2"/>
  <c r="DH39" i="2" s="1"/>
  <c r="DE39" i="2"/>
  <c r="DF39" i="2" s="1"/>
  <c r="DC39" i="2"/>
  <c r="DD39" i="2" s="1"/>
  <c r="CY39" i="2"/>
  <c r="CZ39" i="2" s="1"/>
  <c r="CJ39" i="2"/>
  <c r="CI39" i="2"/>
  <c r="CH39" i="2"/>
  <c r="CE39" i="2"/>
  <c r="CC39" i="2"/>
  <c r="CB39" i="2"/>
  <c r="CD39" i="2" s="1"/>
  <c r="CA39" i="2"/>
  <c r="BY39" i="2"/>
  <c r="BX39" i="2"/>
  <c r="BZ39" i="2" s="1"/>
  <c r="ET39" i="2" s="1"/>
  <c r="EU39" i="2" s="1"/>
  <c r="BW39" i="2"/>
  <c r="AO39" i="2"/>
  <c r="FD38" i="2"/>
  <c r="FB38" i="2"/>
  <c r="EZ38" i="2"/>
  <c r="EW38" i="2"/>
  <c r="EX38" i="2" s="1"/>
  <c r="EQ38" i="2"/>
  <c r="ER38" i="2" s="1"/>
  <c r="EL38" i="2"/>
  <c r="EJ38" i="2"/>
  <c r="EI38" i="2"/>
  <c r="ED38" i="2"/>
  <c r="EC38" i="2"/>
  <c r="EB38" i="2"/>
  <c r="DY38" i="2"/>
  <c r="DZ38" i="2" s="1"/>
  <c r="EE38" i="2" s="1"/>
  <c r="DR38" i="2"/>
  <c r="DQ38" i="2"/>
  <c r="DP38" i="2"/>
  <c r="DO38" i="2"/>
  <c r="DL38" i="2"/>
  <c r="DK38" i="2"/>
  <c r="DJ38" i="2"/>
  <c r="DI38" i="2"/>
  <c r="DH38" i="2"/>
  <c r="DG38" i="2"/>
  <c r="DF38" i="2"/>
  <c r="DE38" i="2"/>
  <c r="DD38" i="2"/>
  <c r="CW38" i="2"/>
  <c r="CX38" i="2" s="1"/>
  <c r="CJ38" i="2"/>
  <c r="DC38" i="2" s="1"/>
  <c r="CI38" i="2"/>
  <c r="CH38" i="2"/>
  <c r="CF38" i="2"/>
  <c r="CE38" i="2"/>
  <c r="CG38" i="2" s="1"/>
  <c r="CC38" i="2"/>
  <c r="CB38" i="2"/>
  <c r="CD38" i="2" s="1"/>
  <c r="DA38" i="2" s="1"/>
  <c r="DB38" i="2" s="1"/>
  <c r="CA38" i="2"/>
  <c r="BY38" i="2"/>
  <c r="BX38" i="2"/>
  <c r="BZ38" i="2" s="1"/>
  <c r="AO38" i="2"/>
  <c r="FD37" i="2"/>
  <c r="FB37" i="2"/>
  <c r="EZ37" i="2"/>
  <c r="EW37" i="2"/>
  <c r="EX37" i="2" s="1"/>
  <c r="EQ37" i="2"/>
  <c r="ER37" i="2" s="1"/>
  <c r="EL37" i="2"/>
  <c r="EJ37" i="2"/>
  <c r="EI37" i="2"/>
  <c r="ED37" i="2"/>
  <c r="EC37" i="2"/>
  <c r="EB37" i="2"/>
  <c r="DY37" i="2"/>
  <c r="DZ37" i="2" s="1"/>
  <c r="EE37" i="2" s="1"/>
  <c r="DR37" i="2"/>
  <c r="DQ37" i="2"/>
  <c r="DP37" i="2"/>
  <c r="DO37" i="2"/>
  <c r="DL37" i="2"/>
  <c r="DK37" i="2"/>
  <c r="DJ37" i="2"/>
  <c r="DI37" i="2"/>
  <c r="DH37" i="2"/>
  <c r="DG37" i="2"/>
  <c r="DF37" i="2"/>
  <c r="DE37" i="2"/>
  <c r="CJ37" i="2"/>
  <c r="DC37" i="2" s="1"/>
  <c r="DD37" i="2" s="1"/>
  <c r="CI37" i="2"/>
  <c r="CH37" i="2"/>
  <c r="CF37" i="2"/>
  <c r="CE37" i="2"/>
  <c r="CG37" i="2" s="1"/>
  <c r="CC37" i="2"/>
  <c r="CB37" i="2"/>
  <c r="CD37" i="2" s="1"/>
  <c r="DA37" i="2" s="1"/>
  <c r="DB37" i="2" s="1"/>
  <c r="CA37" i="2"/>
  <c r="BY37" i="2"/>
  <c r="BX37" i="2"/>
  <c r="BZ37" i="2" s="1"/>
  <c r="BW37" i="2"/>
  <c r="AO37" i="2"/>
  <c r="FD36" i="2"/>
  <c r="FB36" i="2"/>
  <c r="EZ36" i="2"/>
  <c r="EL36" i="2"/>
  <c r="EI36" i="2"/>
  <c r="EJ36" i="2" s="1"/>
  <c r="ED36" i="2"/>
  <c r="EB36" i="2"/>
  <c r="DY36" i="2"/>
  <c r="DZ36" i="2" s="1"/>
  <c r="EE36" i="2" s="1"/>
  <c r="DR36" i="2"/>
  <c r="DQ36" i="2"/>
  <c r="DP36" i="2"/>
  <c r="DO36" i="2"/>
  <c r="DL36" i="2"/>
  <c r="DK36" i="2"/>
  <c r="DJ36" i="2"/>
  <c r="DI36" i="2"/>
  <c r="DH36" i="2"/>
  <c r="DG36" i="2"/>
  <c r="DF36" i="2"/>
  <c r="DE36" i="2"/>
  <c r="CJ36" i="2"/>
  <c r="DC36" i="2" s="1"/>
  <c r="DD36" i="2" s="1"/>
  <c r="CI36" i="2"/>
  <c r="CH36" i="2"/>
  <c r="CF36" i="2"/>
  <c r="CE36" i="2"/>
  <c r="CG36" i="2" s="1"/>
  <c r="CC36" i="2"/>
  <c r="CB36" i="2"/>
  <c r="CD36" i="2" s="1"/>
  <c r="DA36" i="2" s="1"/>
  <c r="DB36" i="2" s="1"/>
  <c r="CA36" i="2"/>
  <c r="BY36" i="2"/>
  <c r="BX36" i="2"/>
  <c r="BZ36" i="2" s="1"/>
  <c r="BW36" i="2"/>
  <c r="EW36" i="2" s="1"/>
  <c r="EX36" i="2" s="1"/>
  <c r="AO36" i="2"/>
  <c r="FD35" i="2"/>
  <c r="FB35" i="2"/>
  <c r="EZ35" i="2"/>
  <c r="EL35" i="2"/>
  <c r="EI35" i="2"/>
  <c r="EJ35" i="2" s="1"/>
  <c r="EC35" i="2"/>
  <c r="ED35" i="2" s="1"/>
  <c r="EB35" i="2"/>
  <c r="DZ35" i="2"/>
  <c r="EE35" i="2" s="1"/>
  <c r="DY35" i="2"/>
  <c r="DQ35" i="2"/>
  <c r="DR35" i="2" s="1"/>
  <c r="DO35" i="2"/>
  <c r="DP35" i="2" s="1"/>
  <c r="DK35" i="2"/>
  <c r="DL35" i="2" s="1"/>
  <c r="DI35" i="2"/>
  <c r="DJ35" i="2" s="1"/>
  <c r="DG35" i="2"/>
  <c r="DH35" i="2" s="1"/>
  <c r="DE35" i="2"/>
  <c r="DF35" i="2" s="1"/>
  <c r="DC35" i="2"/>
  <c r="DD35" i="2" s="1"/>
  <c r="CY35" i="2"/>
  <c r="CZ35" i="2" s="1"/>
  <c r="CJ35" i="2"/>
  <c r="CI35" i="2"/>
  <c r="CH35" i="2"/>
  <c r="CE35" i="2"/>
  <c r="CF35" i="2" s="1"/>
  <c r="CA35" i="2"/>
  <c r="BZ35" i="2"/>
  <c r="ET35" i="2" s="1"/>
  <c r="EU35" i="2" s="1"/>
  <c r="BY35" i="2"/>
  <c r="BX35" i="2"/>
  <c r="BW35" i="2"/>
  <c r="AO35" i="2"/>
  <c r="CB35" i="2" s="1"/>
  <c r="CD35" i="2" s="1"/>
  <c r="FD34" i="2"/>
  <c r="FB34" i="2"/>
  <c r="EZ34" i="2"/>
  <c r="EQ34" i="2"/>
  <c r="ER34" i="2" s="1"/>
  <c r="EL34" i="2"/>
  <c r="EJ34" i="2"/>
  <c r="EI34" i="2"/>
  <c r="ED34" i="2"/>
  <c r="EC34" i="2"/>
  <c r="EB34" i="2"/>
  <c r="DY34" i="2"/>
  <c r="DZ34" i="2" s="1"/>
  <c r="EE34" i="2" s="1"/>
  <c r="DR34" i="2"/>
  <c r="DQ34" i="2"/>
  <c r="DP34" i="2"/>
  <c r="DO34" i="2"/>
  <c r="DL34" i="2"/>
  <c r="DK34" i="2"/>
  <c r="DJ34" i="2"/>
  <c r="DI34" i="2"/>
  <c r="DH34" i="2"/>
  <c r="DG34" i="2"/>
  <c r="DF34" i="2"/>
  <c r="DE34" i="2"/>
  <c r="DD34" i="2"/>
  <c r="CW34" i="2"/>
  <c r="CX34" i="2" s="1"/>
  <c r="CJ34" i="2"/>
  <c r="DC34" i="2" s="1"/>
  <c r="CI34" i="2"/>
  <c r="CH34" i="2"/>
  <c r="CF34" i="2"/>
  <c r="CE34" i="2"/>
  <c r="CG34" i="2" s="1"/>
  <c r="CD34" i="2"/>
  <c r="DA34" i="2" s="1"/>
  <c r="DB34" i="2" s="1"/>
  <c r="CB34" i="2"/>
  <c r="CC34" i="2" s="1"/>
  <c r="CA34" i="2"/>
  <c r="BX34" i="2"/>
  <c r="BY34" i="2" s="1"/>
  <c r="DM34" i="2" s="1"/>
  <c r="DN34" i="2" s="1"/>
  <c r="AO34" i="2"/>
  <c r="FD33" i="2"/>
  <c r="FB33" i="2"/>
  <c r="EZ33" i="2"/>
  <c r="EL33" i="2"/>
  <c r="EJ33" i="2"/>
  <c r="EI33" i="2"/>
  <c r="ED33" i="2"/>
  <c r="EC33" i="2"/>
  <c r="EB33" i="2"/>
  <c r="EA33" i="2"/>
  <c r="DZ33" i="2"/>
  <c r="EE33" i="2" s="1"/>
  <c r="DY33" i="2"/>
  <c r="DQ33" i="2"/>
  <c r="DR33" i="2" s="1"/>
  <c r="DO33" i="2"/>
  <c r="DP33" i="2" s="1"/>
  <c r="DK33" i="2"/>
  <c r="DL33" i="2" s="1"/>
  <c r="DI33" i="2"/>
  <c r="DJ33" i="2" s="1"/>
  <c r="DG33" i="2"/>
  <c r="DH33" i="2" s="1"/>
  <c r="DE33" i="2"/>
  <c r="DF33" i="2" s="1"/>
  <c r="DC33" i="2"/>
  <c r="DD33" i="2" s="1"/>
  <c r="CJ33" i="2"/>
  <c r="CI33" i="2"/>
  <c r="CH33" i="2"/>
  <c r="CE33" i="2"/>
  <c r="CG33" i="2" s="1"/>
  <c r="CC33" i="2"/>
  <c r="CB33" i="2"/>
  <c r="CD33" i="2" s="1"/>
  <c r="DA33" i="2" s="1"/>
  <c r="DB33" i="2" s="1"/>
  <c r="CA33" i="2"/>
  <c r="BY33" i="2"/>
  <c r="BX33" i="2"/>
  <c r="BZ33" i="2" s="1"/>
  <c r="BW33" i="2"/>
  <c r="EW33" i="2" s="1"/>
  <c r="EX33" i="2" s="1"/>
  <c r="AO33" i="2"/>
  <c r="FD32" i="2"/>
  <c r="FB32" i="2"/>
  <c r="EZ32" i="2"/>
  <c r="EQ32" i="2"/>
  <c r="ER32" i="2" s="1"/>
  <c r="EL32" i="2"/>
  <c r="EJ32" i="2"/>
  <c r="EI32" i="2"/>
  <c r="ED32" i="2"/>
  <c r="EC32" i="2"/>
  <c r="EB32" i="2"/>
  <c r="DY32" i="2"/>
  <c r="DZ32" i="2" s="1"/>
  <c r="EE32" i="2" s="1"/>
  <c r="DR32" i="2"/>
  <c r="DQ32" i="2"/>
  <c r="DP32" i="2"/>
  <c r="DO32" i="2"/>
  <c r="DL32" i="2"/>
  <c r="DK32" i="2"/>
  <c r="DJ32" i="2"/>
  <c r="DI32" i="2"/>
  <c r="DH32" i="2"/>
  <c r="DG32" i="2"/>
  <c r="DF32" i="2"/>
  <c r="DE32" i="2"/>
  <c r="CJ32" i="2"/>
  <c r="DC32" i="2" s="1"/>
  <c r="DD32" i="2" s="1"/>
  <c r="CI32" i="2"/>
  <c r="CH32" i="2"/>
  <c r="CF32" i="2"/>
  <c r="CE32" i="2"/>
  <c r="CG32" i="2" s="1"/>
  <c r="CB32" i="2"/>
  <c r="CD32" i="2" s="1"/>
  <c r="DA32" i="2" s="1"/>
  <c r="DB32" i="2" s="1"/>
  <c r="CA32" i="2"/>
  <c r="BX32" i="2"/>
  <c r="BZ32" i="2" s="1"/>
  <c r="BW32" i="2"/>
  <c r="AO32" i="2"/>
  <c r="FD31" i="2"/>
  <c r="FB31" i="2"/>
  <c r="EZ31" i="2"/>
  <c r="ER31" i="2"/>
  <c r="EQ31" i="2"/>
  <c r="EL31" i="2"/>
  <c r="EI31" i="2"/>
  <c r="EJ31" i="2" s="1"/>
  <c r="EC31" i="2"/>
  <c r="ED31" i="2" s="1"/>
  <c r="EA31" i="2"/>
  <c r="EB31" i="2" s="1"/>
  <c r="DY31" i="2"/>
  <c r="DZ31" i="2" s="1"/>
  <c r="EE31" i="2" s="1"/>
  <c r="DR31" i="2"/>
  <c r="DQ31" i="2"/>
  <c r="DP31" i="2"/>
  <c r="DO31" i="2"/>
  <c r="DL31" i="2"/>
  <c r="DK31" i="2"/>
  <c r="DJ31" i="2"/>
  <c r="DI31" i="2"/>
  <c r="DH31" i="2"/>
  <c r="DG31" i="2"/>
  <c r="DF31" i="2"/>
  <c r="DE31" i="2"/>
  <c r="CX31" i="2"/>
  <c r="CW31" i="2"/>
  <c r="CJ31" i="2"/>
  <c r="DC31" i="2" s="1"/>
  <c r="DD31" i="2" s="1"/>
  <c r="CI31" i="2"/>
  <c r="CH31" i="2"/>
  <c r="CF31" i="2"/>
  <c r="CE31" i="2"/>
  <c r="CG31" i="2" s="1"/>
  <c r="CB31" i="2"/>
  <c r="CD31" i="2" s="1"/>
  <c r="DA31" i="2" s="1"/>
  <c r="DB31" i="2" s="1"/>
  <c r="CA31" i="2"/>
  <c r="BX31" i="2"/>
  <c r="BZ31" i="2" s="1"/>
  <c r="AO31" i="2"/>
  <c r="FD30" i="2"/>
  <c r="FB30" i="2"/>
  <c r="EZ30" i="2"/>
  <c r="ET30" i="2"/>
  <c r="EU30" i="2" s="1"/>
  <c r="EN30" i="2"/>
  <c r="EO30" i="2" s="1"/>
  <c r="EL30" i="2"/>
  <c r="EJ30" i="2"/>
  <c r="FE30" i="2" s="1"/>
  <c r="EI30" i="2"/>
  <c r="ED30" i="2"/>
  <c r="EB30" i="2"/>
  <c r="DZ30" i="2"/>
  <c r="EE30" i="2" s="1"/>
  <c r="DY30" i="2"/>
  <c r="DQ30" i="2"/>
  <c r="DR30" i="2" s="1"/>
  <c r="DO30" i="2"/>
  <c r="DP30" i="2" s="1"/>
  <c r="DK30" i="2"/>
  <c r="DL30" i="2" s="1"/>
  <c r="DI30" i="2"/>
  <c r="DJ30" i="2" s="1"/>
  <c r="DG30" i="2"/>
  <c r="DH30" i="2" s="1"/>
  <c r="DE30" i="2"/>
  <c r="DF30" i="2" s="1"/>
  <c r="DC30" i="2"/>
  <c r="DD30" i="2" s="1"/>
  <c r="CY30" i="2"/>
  <c r="CZ30" i="2" s="1"/>
  <c r="CJ30" i="2"/>
  <c r="CI30" i="2"/>
  <c r="CH30" i="2"/>
  <c r="CE30" i="2"/>
  <c r="CG30" i="2" s="1"/>
  <c r="CA30" i="2"/>
  <c r="BZ30" i="2"/>
  <c r="BY30" i="2"/>
  <c r="BX30" i="2"/>
  <c r="BW30" i="2"/>
  <c r="EW30" i="2" s="1"/>
  <c r="EX30" i="2" s="1"/>
  <c r="AO30" i="2"/>
  <c r="CB30" i="2" s="1"/>
  <c r="FD29" i="2"/>
  <c r="FB29" i="2"/>
  <c r="EZ29" i="2"/>
  <c r="EL29" i="2"/>
  <c r="EJ29" i="2"/>
  <c r="EI29" i="2"/>
  <c r="ED29" i="2"/>
  <c r="EB29" i="2"/>
  <c r="DZ29" i="2"/>
  <c r="EE29" i="2" s="1"/>
  <c r="DY29" i="2"/>
  <c r="DQ29" i="2"/>
  <c r="DR29" i="2" s="1"/>
  <c r="DO29" i="2"/>
  <c r="DP29" i="2" s="1"/>
  <c r="DK29" i="2"/>
  <c r="DL29" i="2" s="1"/>
  <c r="DI29" i="2"/>
  <c r="DJ29" i="2" s="1"/>
  <c r="DG29" i="2"/>
  <c r="DH29" i="2" s="1"/>
  <c r="DE29" i="2"/>
  <c r="DF29" i="2" s="1"/>
  <c r="DC29" i="2"/>
  <c r="DD29" i="2" s="1"/>
  <c r="CJ29" i="2"/>
  <c r="CI29" i="2"/>
  <c r="CH29" i="2"/>
  <c r="CE29" i="2"/>
  <c r="CG29" i="2" s="1"/>
  <c r="CC29" i="2"/>
  <c r="CB29" i="2"/>
  <c r="CD29" i="2" s="1"/>
  <c r="DA29" i="2" s="1"/>
  <c r="DB29" i="2" s="1"/>
  <c r="CA29" i="2"/>
  <c r="BY29" i="2"/>
  <c r="BX29" i="2"/>
  <c r="BZ29" i="2" s="1"/>
  <c r="BW29" i="2"/>
  <c r="EW29" i="2" s="1"/>
  <c r="EX29" i="2" s="1"/>
  <c r="AO29" i="2"/>
  <c r="FD28" i="2"/>
  <c r="FB28" i="2"/>
  <c r="EZ28" i="2"/>
  <c r="EQ28" i="2"/>
  <c r="ER28" i="2" s="1"/>
  <c r="EL28" i="2"/>
  <c r="EJ28" i="2"/>
  <c r="EI28" i="2"/>
  <c r="ED28" i="2"/>
  <c r="EC28" i="2"/>
  <c r="EB28" i="2"/>
  <c r="DY28" i="2"/>
  <c r="DZ28" i="2" s="1"/>
  <c r="EE28" i="2" s="1"/>
  <c r="DR28" i="2"/>
  <c r="DQ28" i="2"/>
  <c r="DP28" i="2"/>
  <c r="DO28" i="2"/>
  <c r="DL28" i="2"/>
  <c r="DK28" i="2"/>
  <c r="DJ28" i="2"/>
  <c r="DI28" i="2"/>
  <c r="DH28" i="2"/>
  <c r="DG28" i="2"/>
  <c r="DF28" i="2"/>
  <c r="DE28" i="2"/>
  <c r="CJ28" i="2"/>
  <c r="DC28" i="2" s="1"/>
  <c r="DD28" i="2" s="1"/>
  <c r="CI28" i="2"/>
  <c r="CH28" i="2"/>
  <c r="CF28" i="2"/>
  <c r="CE28" i="2"/>
  <c r="CG28" i="2" s="1"/>
  <c r="CB28" i="2"/>
  <c r="CD28" i="2" s="1"/>
  <c r="DA28" i="2" s="1"/>
  <c r="DB28" i="2" s="1"/>
  <c r="CA28" i="2"/>
  <c r="BX28" i="2"/>
  <c r="BZ28" i="2" s="1"/>
  <c r="BW28" i="2"/>
  <c r="AO28" i="2"/>
  <c r="FD27" i="2"/>
  <c r="FB27" i="2"/>
  <c r="EZ27" i="2"/>
  <c r="ER27" i="2"/>
  <c r="EQ27" i="2"/>
  <c r="EL27" i="2"/>
  <c r="EI27" i="2"/>
  <c r="EJ27" i="2" s="1"/>
  <c r="ED27" i="2"/>
  <c r="EB27" i="2"/>
  <c r="DY27" i="2"/>
  <c r="DZ27" i="2" s="1"/>
  <c r="EE27" i="2" s="1"/>
  <c r="DR27" i="2"/>
  <c r="DQ27" i="2"/>
  <c r="DP27" i="2"/>
  <c r="DO27" i="2"/>
  <c r="DL27" i="2"/>
  <c r="DK27" i="2"/>
  <c r="DJ27" i="2"/>
  <c r="DI27" i="2"/>
  <c r="DH27" i="2"/>
  <c r="DG27" i="2"/>
  <c r="DF27" i="2"/>
  <c r="DE27" i="2"/>
  <c r="CX27" i="2"/>
  <c r="CW27" i="2"/>
  <c r="CJ27" i="2"/>
  <c r="DC27" i="2" s="1"/>
  <c r="DD27" i="2" s="1"/>
  <c r="CI27" i="2"/>
  <c r="CH27" i="2"/>
  <c r="CF27" i="2"/>
  <c r="CE27" i="2"/>
  <c r="CG27" i="2" s="1"/>
  <c r="CB27" i="2"/>
  <c r="CD27" i="2" s="1"/>
  <c r="DA27" i="2" s="1"/>
  <c r="DB27" i="2" s="1"/>
  <c r="CA27" i="2"/>
  <c r="BX27" i="2"/>
  <c r="BZ27" i="2" s="1"/>
  <c r="AO27" i="2"/>
  <c r="FD26" i="2"/>
  <c r="FB26" i="2"/>
  <c r="EZ26" i="2"/>
  <c r="EQ26" i="2"/>
  <c r="ER26" i="2" s="1"/>
  <c r="EL26" i="2"/>
  <c r="EJ26" i="2"/>
  <c r="EI26" i="2"/>
  <c r="ED26" i="2"/>
  <c r="EC26" i="2"/>
  <c r="EB26" i="2"/>
  <c r="DY26" i="2"/>
  <c r="DZ26" i="2" s="1"/>
  <c r="EE26" i="2" s="1"/>
  <c r="DR26" i="2"/>
  <c r="DQ26" i="2"/>
  <c r="DP26" i="2"/>
  <c r="DO26" i="2"/>
  <c r="DL26" i="2"/>
  <c r="DK26" i="2"/>
  <c r="DJ26" i="2"/>
  <c r="DI26" i="2"/>
  <c r="DH26" i="2"/>
  <c r="DG26" i="2"/>
  <c r="DF26" i="2"/>
  <c r="DE26" i="2"/>
  <c r="CX26" i="2"/>
  <c r="CW26" i="2"/>
  <c r="CJ26" i="2"/>
  <c r="DC26" i="2" s="1"/>
  <c r="DD26" i="2" s="1"/>
  <c r="CI26" i="2"/>
  <c r="CH26" i="2"/>
  <c r="CF26" i="2"/>
  <c r="CE26" i="2"/>
  <c r="CG26" i="2" s="1"/>
  <c r="CB26" i="2"/>
  <c r="CC26" i="2" s="1"/>
  <c r="CA26" i="2"/>
  <c r="BZ26" i="2"/>
  <c r="BX26" i="2"/>
  <c r="BY26" i="2" s="1"/>
  <c r="AO26" i="2"/>
  <c r="FD25" i="2"/>
  <c r="FB25" i="2"/>
  <c r="EZ25" i="2"/>
  <c r="EW25" i="2"/>
  <c r="EX25" i="2" s="1"/>
  <c r="EQ25" i="2"/>
  <c r="ER25" i="2" s="1"/>
  <c r="EL25" i="2"/>
  <c r="EJ25" i="2"/>
  <c r="EI25" i="2"/>
  <c r="ED25" i="2"/>
  <c r="EC25" i="2"/>
  <c r="EB25" i="2"/>
  <c r="EA25" i="2"/>
  <c r="DZ25" i="2"/>
  <c r="EE25" i="2" s="1"/>
  <c r="DY25" i="2"/>
  <c r="DQ25" i="2"/>
  <c r="DR25" i="2" s="1"/>
  <c r="DO25" i="2"/>
  <c r="DP25" i="2" s="1"/>
  <c r="DK25" i="2"/>
  <c r="DL25" i="2" s="1"/>
  <c r="DI25" i="2"/>
  <c r="DJ25" i="2" s="1"/>
  <c r="DG25" i="2"/>
  <c r="DH25" i="2" s="1"/>
  <c r="DE25" i="2"/>
  <c r="DF25" i="2" s="1"/>
  <c r="DC25" i="2"/>
  <c r="DD25" i="2" s="1"/>
  <c r="CJ25" i="2"/>
  <c r="CI25" i="2"/>
  <c r="CH25" i="2"/>
  <c r="CF25" i="2"/>
  <c r="CE25" i="2"/>
  <c r="CG25" i="2" s="1"/>
  <c r="CC25" i="2"/>
  <c r="CB25" i="2"/>
  <c r="CD25" i="2" s="1"/>
  <c r="DA25" i="2" s="1"/>
  <c r="DB25" i="2" s="1"/>
  <c r="CA25" i="2"/>
  <c r="BY25" i="2"/>
  <c r="BX25" i="2"/>
  <c r="BZ25" i="2" s="1"/>
  <c r="CY25" i="2" s="1"/>
  <c r="CZ25" i="2" s="1"/>
  <c r="BW25" i="2"/>
  <c r="DM25" i="2" s="1"/>
  <c r="DN25" i="2" s="1"/>
  <c r="AO25" i="2"/>
  <c r="FD24" i="2"/>
  <c r="FB24" i="2"/>
  <c r="EZ24" i="2"/>
  <c r="EQ24" i="2"/>
  <c r="ER24" i="2" s="1"/>
  <c r="EL24" i="2"/>
  <c r="EJ24" i="2"/>
  <c r="EI24" i="2"/>
  <c r="ED24" i="2"/>
  <c r="EC24" i="2"/>
  <c r="EB24" i="2"/>
  <c r="DY24" i="2"/>
  <c r="DZ24" i="2" s="1"/>
  <c r="DR24" i="2"/>
  <c r="DQ24" i="2"/>
  <c r="DP24" i="2"/>
  <c r="DO24" i="2"/>
  <c r="DL24" i="2"/>
  <c r="DK24" i="2"/>
  <c r="DJ24" i="2"/>
  <c r="DI24" i="2"/>
  <c r="DH24" i="2"/>
  <c r="DG24" i="2"/>
  <c r="DF24" i="2"/>
  <c r="DE24" i="2"/>
  <c r="CJ24" i="2"/>
  <c r="DC24" i="2" s="1"/>
  <c r="DD24" i="2" s="1"/>
  <c r="CI24" i="2"/>
  <c r="CH24" i="2"/>
  <c r="CF24" i="2"/>
  <c r="CE24" i="2"/>
  <c r="CG24" i="2" s="1"/>
  <c r="CD24" i="2"/>
  <c r="DA24" i="2" s="1"/>
  <c r="DB24" i="2" s="1"/>
  <c r="CB24" i="2"/>
  <c r="CC24" i="2" s="1"/>
  <c r="CA24" i="2"/>
  <c r="BX24" i="2"/>
  <c r="BY24" i="2" s="1"/>
  <c r="EW24" i="2" s="1"/>
  <c r="EX24" i="2" s="1"/>
  <c r="BW24" i="2"/>
  <c r="AO24" i="2"/>
  <c r="FD23" i="2"/>
  <c r="FB23" i="2"/>
  <c r="EZ23" i="2"/>
  <c r="ER23" i="2"/>
  <c r="EQ23" i="2"/>
  <c r="EL23" i="2"/>
  <c r="EI23" i="2"/>
  <c r="EJ23" i="2" s="1"/>
  <c r="ED23" i="2"/>
  <c r="EB23" i="2"/>
  <c r="DY23" i="2"/>
  <c r="DZ23" i="2" s="1"/>
  <c r="EE23" i="2" s="1"/>
  <c r="DR23" i="2"/>
  <c r="DQ23" i="2"/>
  <c r="DP23" i="2"/>
  <c r="DO23" i="2"/>
  <c r="DL23" i="2"/>
  <c r="DK23" i="2"/>
  <c r="DJ23" i="2"/>
  <c r="DI23" i="2"/>
  <c r="DH23" i="2"/>
  <c r="DG23" i="2"/>
  <c r="DF23" i="2"/>
  <c r="DE23" i="2"/>
  <c r="CX23" i="2"/>
  <c r="CW23" i="2"/>
  <c r="CJ23" i="2"/>
  <c r="DC23" i="2" s="1"/>
  <c r="DD23" i="2" s="1"/>
  <c r="CI23" i="2"/>
  <c r="CH23" i="2"/>
  <c r="CF23" i="2"/>
  <c r="CE23" i="2"/>
  <c r="CG23" i="2" s="1"/>
  <c r="CD23" i="2"/>
  <c r="DA23" i="2" s="1"/>
  <c r="DB23" i="2" s="1"/>
  <c r="CB23" i="2"/>
  <c r="CC23" i="2" s="1"/>
  <c r="CA23" i="2"/>
  <c r="BX23" i="2"/>
  <c r="BY23" i="2" s="1"/>
  <c r="AO23" i="2"/>
  <c r="FD22" i="2"/>
  <c r="FB22" i="2"/>
  <c r="EZ22" i="2"/>
  <c r="EQ22" i="2"/>
  <c r="ER22" i="2" s="1"/>
  <c r="EL22" i="2"/>
  <c r="EJ22" i="2"/>
  <c r="EI22" i="2"/>
  <c r="ED22" i="2"/>
  <c r="EC22" i="2"/>
  <c r="EB22" i="2"/>
  <c r="DY22" i="2"/>
  <c r="DZ22" i="2" s="1"/>
  <c r="EE22" i="2" s="1"/>
  <c r="DR22" i="2"/>
  <c r="DQ22" i="2"/>
  <c r="DP22" i="2"/>
  <c r="DO22" i="2"/>
  <c r="DL22" i="2"/>
  <c r="DK22" i="2"/>
  <c r="DJ22" i="2"/>
  <c r="DI22" i="2"/>
  <c r="DH22" i="2"/>
  <c r="DG22" i="2"/>
  <c r="DF22" i="2"/>
  <c r="DE22" i="2"/>
  <c r="CJ22" i="2"/>
  <c r="DC22" i="2" s="1"/>
  <c r="DD22" i="2" s="1"/>
  <c r="CI22" i="2"/>
  <c r="CH22" i="2"/>
  <c r="CF22" i="2"/>
  <c r="CE22" i="2"/>
  <c r="CG22" i="2" s="1"/>
  <c r="CC22" i="2"/>
  <c r="CB22" i="2"/>
  <c r="CD22" i="2" s="1"/>
  <c r="DA22" i="2" s="1"/>
  <c r="DB22" i="2" s="1"/>
  <c r="CA22" i="2"/>
  <c r="BX22" i="2"/>
  <c r="BY22" i="2" s="1"/>
  <c r="EW22" i="2" s="1"/>
  <c r="EX22" i="2" s="1"/>
  <c r="BW22" i="2"/>
  <c r="AO22" i="2"/>
  <c r="FD21" i="2"/>
  <c r="FB21" i="2"/>
  <c r="EZ21" i="2"/>
  <c r="ER21" i="2"/>
  <c r="EQ21" i="2"/>
  <c r="EL21" i="2"/>
  <c r="EI21" i="2"/>
  <c r="EJ21" i="2" s="1"/>
  <c r="ED21" i="2"/>
  <c r="EB21" i="2"/>
  <c r="DY21" i="2"/>
  <c r="DZ21" i="2" s="1"/>
  <c r="EE21" i="2" s="1"/>
  <c r="DR21" i="2"/>
  <c r="DQ21" i="2"/>
  <c r="DP21" i="2"/>
  <c r="DO21" i="2"/>
  <c r="DL21" i="2"/>
  <c r="DK21" i="2"/>
  <c r="DJ21" i="2"/>
  <c r="DI21" i="2"/>
  <c r="DH21" i="2"/>
  <c r="DG21" i="2"/>
  <c r="DF21" i="2"/>
  <c r="DE21" i="2"/>
  <c r="DD21" i="2"/>
  <c r="CW21" i="2"/>
  <c r="CX21" i="2" s="1"/>
  <c r="CJ21" i="2"/>
  <c r="DC21" i="2" s="1"/>
  <c r="CI21" i="2"/>
  <c r="CH21" i="2"/>
  <c r="CF21" i="2"/>
  <c r="CE21" i="2"/>
  <c r="CG21" i="2" s="1"/>
  <c r="CD21" i="2"/>
  <c r="DA21" i="2" s="1"/>
  <c r="DB21" i="2" s="1"/>
  <c r="CB21" i="2"/>
  <c r="CC21" i="2" s="1"/>
  <c r="CA21" i="2"/>
  <c r="BX21" i="2"/>
  <c r="BY21" i="2" s="1"/>
  <c r="AO21" i="2"/>
  <c r="FD20" i="2"/>
  <c r="FB20" i="2"/>
  <c r="EZ20" i="2"/>
  <c r="EQ20" i="2"/>
  <c r="ER20" i="2" s="1"/>
  <c r="EL20" i="2"/>
  <c r="EJ20" i="2"/>
  <c r="EI20" i="2"/>
  <c r="ED20" i="2"/>
  <c r="EC20" i="2"/>
  <c r="EB20" i="2"/>
  <c r="DY20" i="2"/>
  <c r="DZ20" i="2" s="1"/>
  <c r="EE20" i="2" s="1"/>
  <c r="DR20" i="2"/>
  <c r="DQ20" i="2"/>
  <c r="DP20" i="2"/>
  <c r="DO20" i="2"/>
  <c r="DL20" i="2"/>
  <c r="DK20" i="2"/>
  <c r="DJ20" i="2"/>
  <c r="DI20" i="2"/>
  <c r="DH20" i="2"/>
  <c r="DG20" i="2"/>
  <c r="DF20" i="2"/>
  <c r="DE20" i="2"/>
  <c r="CJ20" i="2"/>
  <c r="DC20" i="2" s="1"/>
  <c r="DD20" i="2" s="1"/>
  <c r="CI20" i="2"/>
  <c r="CH20" i="2"/>
  <c r="CF20" i="2"/>
  <c r="CE20" i="2"/>
  <c r="CG20" i="2" s="1"/>
  <c r="CB20" i="2"/>
  <c r="CC20" i="2" s="1"/>
  <c r="CA20" i="2"/>
  <c r="BZ20" i="2"/>
  <c r="CY20" i="2" s="1"/>
  <c r="CZ20" i="2" s="1"/>
  <c r="BX20" i="2"/>
  <c r="BY20" i="2" s="1"/>
  <c r="EW20" i="2" s="1"/>
  <c r="EX20" i="2" s="1"/>
  <c r="BW20" i="2"/>
  <c r="DM20" i="2" s="1"/>
  <c r="DN20" i="2" s="1"/>
  <c r="AO20" i="2"/>
  <c r="FD19" i="2"/>
  <c r="FB19" i="2"/>
  <c r="EZ19" i="2"/>
  <c r="EL19" i="2"/>
  <c r="EI19" i="2"/>
  <c r="EJ19" i="2" s="1"/>
  <c r="EC19" i="2"/>
  <c r="ED19" i="2" s="1"/>
  <c r="EB19" i="2"/>
  <c r="DZ19" i="2"/>
  <c r="EE19" i="2" s="1"/>
  <c r="DY19" i="2"/>
  <c r="DQ19" i="2"/>
  <c r="DR19" i="2" s="1"/>
  <c r="DO19" i="2"/>
  <c r="DP19" i="2" s="1"/>
  <c r="DK19" i="2"/>
  <c r="DL19" i="2" s="1"/>
  <c r="DI19" i="2"/>
  <c r="DJ19" i="2" s="1"/>
  <c r="DG19" i="2"/>
  <c r="DH19" i="2" s="1"/>
  <c r="DE19" i="2"/>
  <c r="DF19" i="2" s="1"/>
  <c r="DC19" i="2"/>
  <c r="DD19" i="2" s="1"/>
  <c r="CY19" i="2"/>
  <c r="CZ19" i="2" s="1"/>
  <c r="CJ19" i="2"/>
  <c r="CI19" i="2"/>
  <c r="CH19" i="2"/>
  <c r="CE19" i="2"/>
  <c r="CF19" i="2" s="1"/>
  <c r="CC19" i="2"/>
  <c r="CB19" i="2"/>
  <c r="CD19" i="2" s="1"/>
  <c r="CA19" i="2"/>
  <c r="BY19" i="2"/>
  <c r="BX19" i="2"/>
  <c r="BZ19" i="2" s="1"/>
  <c r="BW19" i="2"/>
  <c r="DM19" i="2" s="1"/>
  <c r="DN19" i="2" s="1"/>
  <c r="AO19" i="2"/>
  <c r="FD18" i="2"/>
  <c r="FB18" i="2"/>
  <c r="EZ18" i="2"/>
  <c r="EL18" i="2"/>
  <c r="EI18" i="2"/>
  <c r="EJ18" i="2" s="1"/>
  <c r="EC18" i="2"/>
  <c r="ED18" i="2" s="1"/>
  <c r="EA18" i="2"/>
  <c r="EB18" i="2" s="1"/>
  <c r="DY18" i="2"/>
  <c r="DZ18" i="2" s="1"/>
  <c r="EE18" i="2" s="1"/>
  <c r="DR18" i="2"/>
  <c r="DQ18" i="2"/>
  <c r="DP18" i="2"/>
  <c r="DO18" i="2"/>
  <c r="DL18" i="2"/>
  <c r="DK18" i="2"/>
  <c r="DJ18" i="2"/>
  <c r="DI18" i="2"/>
  <c r="DH18" i="2"/>
  <c r="DG18" i="2"/>
  <c r="DF18" i="2"/>
  <c r="DE18" i="2"/>
  <c r="CJ18" i="2"/>
  <c r="DC18" i="2" s="1"/>
  <c r="DD18" i="2" s="1"/>
  <c r="CI18" i="2"/>
  <c r="CH18" i="2"/>
  <c r="CF18" i="2"/>
  <c r="CE18" i="2"/>
  <c r="CG18" i="2" s="1"/>
  <c r="CB18" i="2"/>
  <c r="CD18" i="2" s="1"/>
  <c r="DA18" i="2" s="1"/>
  <c r="DB18" i="2" s="1"/>
  <c r="CA18" i="2"/>
  <c r="BX18" i="2"/>
  <c r="BZ18" i="2" s="1"/>
  <c r="BW18" i="2"/>
  <c r="AO18" i="2"/>
  <c r="FD17" i="2"/>
  <c r="FB17" i="2"/>
  <c r="EZ17" i="2"/>
  <c r="EL17" i="2"/>
  <c r="EI17" i="2"/>
  <c r="EJ17" i="2" s="1"/>
  <c r="EC17" i="2"/>
  <c r="ED17" i="2" s="1"/>
  <c r="EB17" i="2"/>
  <c r="DZ17" i="2"/>
  <c r="EE17" i="2" s="1"/>
  <c r="DY17" i="2"/>
  <c r="DQ17" i="2"/>
  <c r="DR17" i="2" s="1"/>
  <c r="DO17" i="2"/>
  <c r="DP17" i="2" s="1"/>
  <c r="DK17" i="2"/>
  <c r="DL17" i="2" s="1"/>
  <c r="DI17" i="2"/>
  <c r="DJ17" i="2" s="1"/>
  <c r="DG17" i="2"/>
  <c r="DH17" i="2" s="1"/>
  <c r="DE17" i="2"/>
  <c r="DF17" i="2" s="1"/>
  <c r="DC17" i="2"/>
  <c r="DD17" i="2" s="1"/>
  <c r="CJ17" i="2"/>
  <c r="CI17" i="2"/>
  <c r="CH17" i="2"/>
  <c r="CE17" i="2"/>
  <c r="CG17" i="2" s="1"/>
  <c r="CC17" i="2"/>
  <c r="CB17" i="2"/>
  <c r="CD17" i="2" s="1"/>
  <c r="DA17" i="2" s="1"/>
  <c r="DB17" i="2" s="1"/>
  <c r="CA17" i="2"/>
  <c r="BY17" i="2"/>
  <c r="BX17" i="2"/>
  <c r="BZ17" i="2" s="1"/>
  <c r="BW17" i="2"/>
  <c r="AO17" i="2"/>
  <c r="FD16" i="2"/>
  <c r="FB16" i="2"/>
  <c r="EZ16" i="2"/>
  <c r="EQ16" i="2"/>
  <c r="ER16" i="2" s="1"/>
  <c r="EL16" i="2"/>
  <c r="EJ16" i="2"/>
  <c r="EI16" i="2"/>
  <c r="ED16" i="2"/>
  <c r="EC16" i="2"/>
  <c r="EB16" i="2"/>
  <c r="DY16" i="2"/>
  <c r="DZ16" i="2" s="1"/>
  <c r="EE16" i="2" s="1"/>
  <c r="DR16" i="2"/>
  <c r="DQ16" i="2"/>
  <c r="DP16" i="2"/>
  <c r="DO16" i="2"/>
  <c r="DL16" i="2"/>
  <c r="DK16" i="2"/>
  <c r="DJ16" i="2"/>
  <c r="DI16" i="2"/>
  <c r="DH16" i="2"/>
  <c r="DG16" i="2"/>
  <c r="DF16" i="2"/>
  <c r="DE16" i="2"/>
  <c r="CJ16" i="2"/>
  <c r="DC16" i="2" s="1"/>
  <c r="DD16" i="2" s="1"/>
  <c r="CI16" i="2"/>
  <c r="CH16" i="2"/>
  <c r="CF16" i="2"/>
  <c r="CE16" i="2"/>
  <c r="CG16" i="2" s="1"/>
  <c r="CB16" i="2"/>
  <c r="CD16" i="2" s="1"/>
  <c r="DA16" i="2" s="1"/>
  <c r="DB16" i="2" s="1"/>
  <c r="CA16" i="2"/>
  <c r="BX16" i="2"/>
  <c r="BZ16" i="2" s="1"/>
  <c r="BW16" i="2"/>
  <c r="AO16" i="2"/>
  <c r="FD15" i="2"/>
  <c r="FB15" i="2"/>
  <c r="EZ15" i="2"/>
  <c r="EL15" i="2"/>
  <c r="EI15" i="2"/>
  <c r="EJ15" i="2" s="1"/>
  <c r="EC15" i="2"/>
  <c r="ED15" i="2" s="1"/>
  <c r="EB15" i="2"/>
  <c r="DZ15" i="2"/>
  <c r="EE15" i="2" s="1"/>
  <c r="DY15" i="2"/>
  <c r="DQ15" i="2"/>
  <c r="DR15" i="2" s="1"/>
  <c r="DO15" i="2"/>
  <c r="DP15" i="2" s="1"/>
  <c r="DK15" i="2"/>
  <c r="DL15" i="2" s="1"/>
  <c r="DI15" i="2"/>
  <c r="DJ15" i="2" s="1"/>
  <c r="DG15" i="2"/>
  <c r="DH15" i="2" s="1"/>
  <c r="DE15" i="2"/>
  <c r="DF15" i="2" s="1"/>
  <c r="DC15" i="2"/>
  <c r="DD15" i="2" s="1"/>
  <c r="CJ15" i="2"/>
  <c r="CI15" i="2"/>
  <c r="CH15" i="2"/>
  <c r="CE15" i="2"/>
  <c r="CF15" i="2" s="1"/>
  <c r="CA15" i="2"/>
  <c r="BY15" i="2"/>
  <c r="BX15" i="2"/>
  <c r="BZ15" i="2" s="1"/>
  <c r="BW15" i="2"/>
  <c r="AO15" i="2"/>
  <c r="CB15" i="2" s="1"/>
  <c r="FD14" i="2"/>
  <c r="FB14" i="2"/>
  <c r="EZ14" i="2"/>
  <c r="EQ14" i="2"/>
  <c r="ER14" i="2" s="1"/>
  <c r="EL14" i="2"/>
  <c r="EJ14" i="2"/>
  <c r="EI14" i="2"/>
  <c r="ED14" i="2"/>
  <c r="EC14" i="2"/>
  <c r="EB14" i="2"/>
  <c r="DY14" i="2"/>
  <c r="DZ14" i="2" s="1"/>
  <c r="EE14" i="2" s="1"/>
  <c r="DR14" i="2"/>
  <c r="DQ14" i="2"/>
  <c r="DP14" i="2"/>
  <c r="DO14" i="2"/>
  <c r="DL14" i="2"/>
  <c r="DK14" i="2"/>
  <c r="DJ14" i="2"/>
  <c r="DI14" i="2"/>
  <c r="DH14" i="2"/>
  <c r="DG14" i="2"/>
  <c r="DF14" i="2"/>
  <c r="DE14" i="2"/>
  <c r="CW14" i="2"/>
  <c r="CX14" i="2" s="1"/>
  <c r="CJ14" i="2"/>
  <c r="DC14" i="2" s="1"/>
  <c r="DD14" i="2" s="1"/>
  <c r="CI14" i="2"/>
  <c r="CH14" i="2"/>
  <c r="CF14" i="2"/>
  <c r="CE14" i="2"/>
  <c r="CG14" i="2" s="1"/>
  <c r="CB14" i="2"/>
  <c r="CC14" i="2" s="1"/>
  <c r="CA14" i="2"/>
  <c r="BX14" i="2"/>
  <c r="BY14" i="2" s="1"/>
  <c r="AO14" i="2"/>
  <c r="FD13" i="2"/>
  <c r="FB13" i="2"/>
  <c r="EZ13" i="2"/>
  <c r="EW13" i="2"/>
  <c r="EX13" i="2" s="1"/>
  <c r="EQ13" i="2"/>
  <c r="ER13" i="2" s="1"/>
  <c r="EL13" i="2"/>
  <c r="EJ13" i="2"/>
  <c r="EI13" i="2"/>
  <c r="ED13" i="2"/>
  <c r="EC13" i="2"/>
  <c r="EB13" i="2"/>
  <c r="DY13" i="2"/>
  <c r="DZ13" i="2" s="1"/>
  <c r="EE13" i="2" s="1"/>
  <c r="DR13" i="2"/>
  <c r="DQ13" i="2"/>
  <c r="DP13" i="2"/>
  <c r="DO13" i="2"/>
  <c r="DL13" i="2"/>
  <c r="DK13" i="2"/>
  <c r="DJ13" i="2"/>
  <c r="DI13" i="2"/>
  <c r="DH13" i="2"/>
  <c r="DG13" i="2"/>
  <c r="DF13" i="2"/>
  <c r="DE13" i="2"/>
  <c r="CJ13" i="2"/>
  <c r="DC13" i="2" s="1"/>
  <c r="DD13" i="2" s="1"/>
  <c r="CI13" i="2"/>
  <c r="CH13" i="2"/>
  <c r="CG13" i="2"/>
  <c r="CF13" i="2"/>
  <c r="CE13" i="2"/>
  <c r="CD13" i="2"/>
  <c r="DA13" i="2" s="1"/>
  <c r="DB13" i="2" s="1"/>
  <c r="CC13" i="2"/>
  <c r="CB13" i="2"/>
  <c r="CA13" i="2"/>
  <c r="BZ13" i="2"/>
  <c r="ET13" i="2" s="1"/>
  <c r="EU13" i="2" s="1"/>
  <c r="BY13" i="2"/>
  <c r="BX13" i="2"/>
  <c r="BW13" i="2"/>
  <c r="DM13" i="2" s="1"/>
  <c r="DN13" i="2" s="1"/>
  <c r="AO13" i="2"/>
  <c r="FD12" i="2"/>
  <c r="FB12" i="2"/>
  <c r="EZ12" i="2"/>
  <c r="EL12" i="2"/>
  <c r="EI12" i="2"/>
  <c r="EJ12" i="2" s="1"/>
  <c r="EC12" i="2"/>
  <c r="ED12" i="2" s="1"/>
  <c r="EA12" i="2"/>
  <c r="EB12" i="2" s="1"/>
  <c r="DY12" i="2"/>
  <c r="DZ12" i="2" s="1"/>
  <c r="EE12" i="2" s="1"/>
  <c r="DR12" i="2"/>
  <c r="DQ12" i="2"/>
  <c r="DP12" i="2"/>
  <c r="DO12" i="2"/>
  <c r="DL12" i="2"/>
  <c r="DK12" i="2"/>
  <c r="DJ12" i="2"/>
  <c r="DI12" i="2"/>
  <c r="DH12" i="2"/>
  <c r="DG12" i="2"/>
  <c r="DF12" i="2"/>
  <c r="DE12" i="2"/>
  <c r="CJ12" i="2"/>
  <c r="DC12" i="2" s="1"/>
  <c r="DD12" i="2" s="1"/>
  <c r="CI12" i="2"/>
  <c r="CH12" i="2"/>
  <c r="CF12" i="2"/>
  <c r="CE12" i="2"/>
  <c r="CG12" i="2" s="1"/>
  <c r="CB12" i="2"/>
  <c r="CC12" i="2" s="1"/>
  <c r="CA12" i="2"/>
  <c r="BX12" i="2"/>
  <c r="BZ12" i="2" s="1"/>
  <c r="BW12" i="2"/>
  <c r="AO12" i="2"/>
  <c r="FD11" i="2"/>
  <c r="FB11" i="2"/>
  <c r="EZ11" i="2"/>
  <c r="EL11" i="2"/>
  <c r="EI11" i="2"/>
  <c r="EJ11" i="2" s="1"/>
  <c r="EC11" i="2"/>
  <c r="ED11" i="2" s="1"/>
  <c r="EB11" i="2"/>
  <c r="DZ11" i="2"/>
  <c r="EE11" i="2" s="1"/>
  <c r="DY11" i="2"/>
  <c r="DQ11" i="2"/>
  <c r="DR11" i="2" s="1"/>
  <c r="DO11" i="2"/>
  <c r="DP11" i="2" s="1"/>
  <c r="DK11" i="2"/>
  <c r="DL11" i="2" s="1"/>
  <c r="DI11" i="2"/>
  <c r="DJ11" i="2" s="1"/>
  <c r="DG11" i="2"/>
  <c r="DH11" i="2" s="1"/>
  <c r="DE11" i="2"/>
  <c r="DF11" i="2" s="1"/>
  <c r="DC11" i="2"/>
  <c r="DD11" i="2" s="1"/>
  <c r="CJ11" i="2"/>
  <c r="CI11" i="2"/>
  <c r="CH11" i="2"/>
  <c r="CE11" i="2"/>
  <c r="CG11" i="2" s="1"/>
  <c r="CC11" i="2"/>
  <c r="CB11" i="2"/>
  <c r="CD11" i="2" s="1"/>
  <c r="DA11" i="2" s="1"/>
  <c r="DB11" i="2" s="1"/>
  <c r="CA11" i="2"/>
  <c r="BY11" i="2"/>
  <c r="BX11" i="2"/>
  <c r="BZ11" i="2" s="1"/>
  <c r="BW11" i="2"/>
  <c r="AO11" i="2"/>
  <c r="FD10" i="2"/>
  <c r="FB10" i="2"/>
  <c r="EZ10" i="2"/>
  <c r="ET10" i="2"/>
  <c r="EU10" i="2" s="1"/>
  <c r="EN10" i="2"/>
  <c r="EO10" i="2" s="1"/>
  <c r="EL10" i="2"/>
  <c r="EJ10" i="2"/>
  <c r="FE10" i="2" s="1"/>
  <c r="EI10" i="2"/>
  <c r="ED10" i="2"/>
  <c r="EC10" i="2"/>
  <c r="EB10" i="2"/>
  <c r="EA10" i="2"/>
  <c r="DZ10" i="2"/>
  <c r="EE10" i="2" s="1"/>
  <c r="DY10" i="2"/>
  <c r="DQ10" i="2"/>
  <c r="DR10" i="2" s="1"/>
  <c r="DO10" i="2"/>
  <c r="DP10" i="2" s="1"/>
  <c r="DK10" i="2"/>
  <c r="DL10" i="2" s="1"/>
  <c r="DI10" i="2"/>
  <c r="DJ10" i="2" s="1"/>
  <c r="DG10" i="2"/>
  <c r="DH10" i="2" s="1"/>
  <c r="DE10" i="2"/>
  <c r="DF10" i="2" s="1"/>
  <c r="DC10" i="2"/>
  <c r="DD10" i="2" s="1"/>
  <c r="CY10" i="2"/>
  <c r="CZ10" i="2" s="1"/>
  <c r="CJ10" i="2"/>
  <c r="CI10" i="2"/>
  <c r="CH10" i="2"/>
  <c r="CE10" i="2"/>
  <c r="CG10" i="2" s="1"/>
  <c r="CA10" i="2"/>
  <c r="BZ10" i="2"/>
  <c r="BY10" i="2"/>
  <c r="BX10" i="2"/>
  <c r="BW10" i="2"/>
  <c r="EW10" i="2" s="1"/>
  <c r="EX10" i="2" s="1"/>
  <c r="AO10" i="2"/>
  <c r="CB10" i="2" s="1"/>
  <c r="FD9" i="2"/>
  <c r="FB9" i="2"/>
  <c r="EZ9" i="2"/>
  <c r="EL9" i="2"/>
  <c r="EJ9" i="2"/>
  <c r="EI9" i="2"/>
  <c r="ED9" i="2"/>
  <c r="EB9" i="2"/>
  <c r="DZ9" i="2"/>
  <c r="EE9" i="2" s="1"/>
  <c r="DY9" i="2"/>
  <c r="DQ9" i="2"/>
  <c r="DR9" i="2" s="1"/>
  <c r="DO9" i="2"/>
  <c r="DP9" i="2" s="1"/>
  <c r="DK9" i="2"/>
  <c r="DL9" i="2" s="1"/>
  <c r="DI9" i="2"/>
  <c r="DJ9" i="2" s="1"/>
  <c r="DG9" i="2"/>
  <c r="DH9" i="2" s="1"/>
  <c r="DE9" i="2"/>
  <c r="DF9" i="2" s="1"/>
  <c r="DC9" i="2"/>
  <c r="DD9" i="2" s="1"/>
  <c r="CJ9" i="2"/>
  <c r="CI9" i="2"/>
  <c r="CH9" i="2"/>
  <c r="CE9" i="2"/>
  <c r="CG9" i="2" s="1"/>
  <c r="CC9" i="2"/>
  <c r="CB9" i="2"/>
  <c r="CD9" i="2" s="1"/>
  <c r="DA9" i="2" s="1"/>
  <c r="DB9" i="2" s="1"/>
  <c r="CA9" i="2"/>
  <c r="BY9" i="2"/>
  <c r="BX9" i="2"/>
  <c r="BZ9" i="2" s="1"/>
  <c r="BW9" i="2"/>
  <c r="EW9" i="2" s="1"/>
  <c r="EX9" i="2" s="1"/>
  <c r="AO9" i="2"/>
  <c r="FD8" i="2"/>
  <c r="FB8" i="2"/>
  <c r="EZ8" i="2"/>
  <c r="EQ8" i="2"/>
  <c r="ER8" i="2" s="1"/>
  <c r="EL8" i="2"/>
  <c r="EJ8" i="2"/>
  <c r="EI8" i="2"/>
  <c r="ED8" i="2"/>
  <c r="EC8" i="2"/>
  <c r="EB8" i="2"/>
  <c r="EA8" i="2"/>
  <c r="DZ8" i="2"/>
  <c r="EE8" i="2" s="1"/>
  <c r="DY8" i="2"/>
  <c r="DQ8" i="2"/>
  <c r="DR8" i="2" s="1"/>
  <c r="DO8" i="2"/>
  <c r="DP8" i="2" s="1"/>
  <c r="DK8" i="2"/>
  <c r="DL8" i="2" s="1"/>
  <c r="DI8" i="2"/>
  <c r="DJ8" i="2" s="1"/>
  <c r="DG8" i="2"/>
  <c r="DH8" i="2" s="1"/>
  <c r="DE8" i="2"/>
  <c r="DF8" i="2" s="1"/>
  <c r="DC8" i="2"/>
  <c r="DD8" i="2" s="1"/>
  <c r="CW8" i="2"/>
  <c r="CX8" i="2" s="1"/>
  <c r="CJ8" i="2"/>
  <c r="CI8" i="2"/>
  <c r="CH8" i="2"/>
  <c r="CE8" i="2"/>
  <c r="CF8" i="2" s="1"/>
  <c r="CD8" i="2"/>
  <c r="CC8" i="2"/>
  <c r="CA8" i="2"/>
  <c r="BX8" i="2"/>
  <c r="BY8" i="2" s="1"/>
  <c r="AO8" i="2"/>
  <c r="FD7" i="2"/>
  <c r="FB7" i="2"/>
  <c r="EZ7" i="2"/>
  <c r="EL7" i="2"/>
  <c r="EJ7" i="2"/>
  <c r="EI7" i="2"/>
  <c r="ED7" i="2"/>
  <c r="EB7" i="2"/>
  <c r="DZ7" i="2"/>
  <c r="EE7" i="2" s="1"/>
  <c r="DY7" i="2"/>
  <c r="DQ7" i="2"/>
  <c r="DR7" i="2" s="1"/>
  <c r="DO7" i="2"/>
  <c r="DP7" i="2" s="1"/>
  <c r="DK7" i="2"/>
  <c r="DL7" i="2" s="1"/>
  <c r="DI7" i="2"/>
  <c r="DJ7" i="2" s="1"/>
  <c r="DG7" i="2"/>
  <c r="DH7" i="2" s="1"/>
  <c r="DE7" i="2"/>
  <c r="DF7" i="2" s="1"/>
  <c r="DC7" i="2"/>
  <c r="DD7" i="2" s="1"/>
  <c r="CJ7" i="2"/>
  <c r="CI7" i="2"/>
  <c r="CH7" i="2"/>
  <c r="CE7" i="2"/>
  <c r="CG7" i="2" s="1"/>
  <c r="CA7" i="2"/>
  <c r="BY7" i="2"/>
  <c r="BX7" i="2"/>
  <c r="BZ7" i="2" s="1"/>
  <c r="BW7" i="2"/>
  <c r="EW7" i="2" s="1"/>
  <c r="EX7" i="2" s="1"/>
  <c r="AO7" i="2"/>
  <c r="CB7" i="2" s="1"/>
  <c r="FD6" i="2"/>
  <c r="FB6" i="2"/>
  <c r="EZ6" i="2"/>
  <c r="EL6" i="2"/>
  <c r="EJ6" i="2"/>
  <c r="EI6" i="2"/>
  <c r="ED6" i="2"/>
  <c r="EB6" i="2"/>
  <c r="DZ6" i="2"/>
  <c r="EE6" i="2" s="1"/>
  <c r="DY6" i="2"/>
  <c r="DQ6" i="2"/>
  <c r="DR6" i="2" s="1"/>
  <c r="DO6" i="2"/>
  <c r="DP6" i="2" s="1"/>
  <c r="DK6" i="2"/>
  <c r="DL6" i="2" s="1"/>
  <c r="DI6" i="2"/>
  <c r="DJ6" i="2" s="1"/>
  <c r="DG6" i="2"/>
  <c r="DH6" i="2" s="1"/>
  <c r="DE6" i="2"/>
  <c r="DF6" i="2" s="1"/>
  <c r="DC6" i="2"/>
  <c r="DD6" i="2" s="1"/>
  <c r="CJ6" i="2"/>
  <c r="CI6" i="2"/>
  <c r="CH6" i="2"/>
  <c r="CE6" i="2"/>
  <c r="CG6" i="2" s="1"/>
  <c r="CC6" i="2"/>
  <c r="CB6" i="2"/>
  <c r="CD6" i="2" s="1"/>
  <c r="DA6" i="2" s="1"/>
  <c r="DB6" i="2" s="1"/>
  <c r="CA6" i="2"/>
  <c r="BY6" i="2"/>
  <c r="BX6" i="2"/>
  <c r="BZ6" i="2" s="1"/>
  <c r="BW6" i="2"/>
  <c r="AO6" i="2"/>
  <c r="FD5" i="2"/>
  <c r="FB5" i="2"/>
  <c r="EZ5" i="2"/>
  <c r="EL5" i="2"/>
  <c r="EJ5" i="2"/>
  <c r="EI5" i="2"/>
  <c r="ED5" i="2"/>
  <c r="EC5" i="2"/>
  <c r="EB5" i="2"/>
  <c r="EA5" i="2"/>
  <c r="DZ5" i="2"/>
  <c r="EE5" i="2" s="1"/>
  <c r="DY5" i="2"/>
  <c r="DQ5" i="2"/>
  <c r="DR5" i="2" s="1"/>
  <c r="DO5" i="2"/>
  <c r="DP5" i="2" s="1"/>
  <c r="DK5" i="2"/>
  <c r="DL5" i="2" s="1"/>
  <c r="DI5" i="2"/>
  <c r="DJ5" i="2" s="1"/>
  <c r="DG5" i="2"/>
  <c r="DH5" i="2" s="1"/>
  <c r="DE5" i="2"/>
  <c r="DF5" i="2" s="1"/>
  <c r="DC5" i="2"/>
  <c r="DD5" i="2" s="1"/>
  <c r="CJ5" i="2"/>
  <c r="CI5" i="2"/>
  <c r="CH5" i="2"/>
  <c r="CE5" i="2"/>
  <c r="CF5" i="2" s="1"/>
  <c r="CD5" i="2"/>
  <c r="CC5" i="2"/>
  <c r="CB5" i="2"/>
  <c r="CA5" i="2"/>
  <c r="BY5" i="2"/>
  <c r="BX5" i="2"/>
  <c r="BZ5" i="2" s="1"/>
  <c r="BW5" i="2"/>
  <c r="AO5" i="2"/>
  <c r="FD4" i="2"/>
  <c r="FB4" i="2"/>
  <c r="EZ4" i="2"/>
  <c r="EQ4" i="2"/>
  <c r="ER4" i="2" s="1"/>
  <c r="EL4" i="2"/>
  <c r="EJ4" i="2"/>
  <c r="EI4" i="2"/>
  <c r="ED4" i="2"/>
  <c r="EC4" i="2"/>
  <c r="EB4" i="2"/>
  <c r="EA4" i="2"/>
  <c r="DZ4" i="2"/>
  <c r="EE4" i="2" s="1"/>
  <c r="DY4" i="2"/>
  <c r="DQ4" i="2"/>
  <c r="DR4" i="2" s="1"/>
  <c r="DO4" i="2"/>
  <c r="DP4" i="2" s="1"/>
  <c r="DK4" i="2"/>
  <c r="DL4" i="2" s="1"/>
  <c r="DJ4" i="2"/>
  <c r="DH4" i="2"/>
  <c r="DF4" i="2"/>
  <c r="CJ4" i="2"/>
  <c r="DC4" i="2" s="1"/>
  <c r="DD4" i="2" s="1"/>
  <c r="CI4" i="2"/>
  <c r="CH4" i="2"/>
  <c r="CF4" i="2"/>
  <c r="CE4" i="2"/>
  <c r="CG4" i="2" s="1"/>
  <c r="CB4" i="2"/>
  <c r="CC4" i="2" s="1"/>
  <c r="CA4" i="2"/>
  <c r="BX4" i="2"/>
  <c r="BZ4" i="2" s="1"/>
  <c r="BW4" i="2"/>
  <c r="CW4" i="2" s="1"/>
  <c r="CX4" i="2" s="1"/>
  <c r="AO4" i="2"/>
  <c r="ET5" i="2" l="1"/>
  <c r="EU5" i="2" s="1"/>
  <c r="EN5" i="2"/>
  <c r="EO5" i="2" s="1"/>
  <c r="CY5" i="2"/>
  <c r="CZ5" i="2" s="1"/>
  <c r="FE5" i="2"/>
  <c r="ET12" i="2"/>
  <c r="EU12" i="2" s="1"/>
  <c r="EN12" i="2"/>
  <c r="EO12" i="2" s="1"/>
  <c r="CY12" i="2"/>
  <c r="CZ12" i="2" s="1"/>
  <c r="FF13" i="2"/>
  <c r="DM14" i="2"/>
  <c r="DN14" i="2" s="1"/>
  <c r="EW14" i="2"/>
  <c r="EX14" i="2" s="1"/>
  <c r="ET16" i="2"/>
  <c r="EU16" i="2" s="1"/>
  <c r="EN16" i="2"/>
  <c r="EO16" i="2" s="1"/>
  <c r="CY16" i="2"/>
  <c r="CZ16" i="2" s="1"/>
  <c r="ET18" i="2"/>
  <c r="EU18" i="2" s="1"/>
  <c r="EN18" i="2"/>
  <c r="EO18" i="2" s="1"/>
  <c r="CY18" i="2"/>
  <c r="CZ18" i="2" s="1"/>
  <c r="DM8" i="2"/>
  <c r="DN8" i="2" s="1"/>
  <c r="EW8" i="2"/>
  <c r="EX8" i="2" s="1"/>
  <c r="ET4" i="2"/>
  <c r="EU4" i="2" s="1"/>
  <c r="EN4" i="2"/>
  <c r="EO4" i="2" s="1"/>
  <c r="FE4" i="2" s="1"/>
  <c r="CY4" i="2"/>
  <c r="CZ4" i="2" s="1"/>
  <c r="DM5" i="2"/>
  <c r="DN5" i="2" s="1"/>
  <c r="ET6" i="2"/>
  <c r="EU6" i="2" s="1"/>
  <c r="EN6" i="2"/>
  <c r="EO6" i="2" s="1"/>
  <c r="FE6" i="2" s="1"/>
  <c r="CY6" i="2"/>
  <c r="CZ6" i="2" s="1"/>
  <c r="CD7" i="2"/>
  <c r="DA7" i="2" s="1"/>
  <c r="DB7" i="2" s="1"/>
  <c r="CC7" i="2"/>
  <c r="ET7" i="2"/>
  <c r="EU7" i="2" s="1"/>
  <c r="EN7" i="2"/>
  <c r="EO7" i="2" s="1"/>
  <c r="FE7" i="2" s="1"/>
  <c r="CY7" i="2"/>
  <c r="CZ7" i="2" s="1"/>
  <c r="ET9" i="2"/>
  <c r="EU9" i="2" s="1"/>
  <c r="EN9" i="2"/>
  <c r="EO9" i="2" s="1"/>
  <c r="FE9" i="2" s="1"/>
  <c r="CY9" i="2"/>
  <c r="CZ9" i="2" s="1"/>
  <c r="CD10" i="2"/>
  <c r="DA10" i="2" s="1"/>
  <c r="DB10" i="2" s="1"/>
  <c r="CC10" i="2"/>
  <c r="DM10" i="2" s="1"/>
  <c r="DN10" i="2" s="1"/>
  <c r="ET11" i="2"/>
  <c r="EU11" i="2" s="1"/>
  <c r="EN11" i="2"/>
  <c r="EO11" i="2" s="1"/>
  <c r="CY11" i="2"/>
  <c r="CZ11" i="2" s="1"/>
  <c r="FE11" i="2"/>
  <c r="FE12" i="2"/>
  <c r="CD15" i="2"/>
  <c r="CC15" i="2"/>
  <c r="DM15" i="2" s="1"/>
  <c r="DN15" i="2" s="1"/>
  <c r="CY15" i="2"/>
  <c r="CZ15" i="2" s="1"/>
  <c r="ET15" i="2"/>
  <c r="EU15" i="2" s="1"/>
  <c r="EN15" i="2"/>
  <c r="EO15" i="2" s="1"/>
  <c r="FE15" i="2"/>
  <c r="FE16" i="2"/>
  <c r="CY17" i="2"/>
  <c r="CZ17" i="2" s="1"/>
  <c r="ET17" i="2"/>
  <c r="EU17" i="2" s="1"/>
  <c r="EN17" i="2"/>
  <c r="EO17" i="2" s="1"/>
  <c r="FE17" i="2" s="1"/>
  <c r="EW18" i="2"/>
  <c r="EX18" i="2" s="1"/>
  <c r="FE18" i="2"/>
  <c r="CD4" i="2"/>
  <c r="DA4" i="2" s="1"/>
  <c r="DB4" i="2" s="1"/>
  <c r="CG5" i="2"/>
  <c r="DA5" i="2" s="1"/>
  <c r="DB5" i="2" s="1"/>
  <c r="CW5" i="2"/>
  <c r="CX5" i="2" s="1"/>
  <c r="EQ5" i="2"/>
  <c r="ER5" i="2" s="1"/>
  <c r="EW5" i="2"/>
  <c r="EX5" i="2" s="1"/>
  <c r="CW6" i="2"/>
  <c r="CX6" i="2" s="1"/>
  <c r="EQ6" i="2"/>
  <c r="ER6" i="2" s="1"/>
  <c r="FF6" i="2" s="1"/>
  <c r="EW6" i="2"/>
  <c r="EX6" i="2" s="1"/>
  <c r="CW7" i="2"/>
  <c r="CX7" i="2" s="1"/>
  <c r="BZ8" i="2"/>
  <c r="CG8" i="2"/>
  <c r="DA8" i="2" s="1"/>
  <c r="DB8" i="2" s="1"/>
  <c r="CW9" i="2"/>
  <c r="CX9" i="2" s="1"/>
  <c r="EQ9" i="2"/>
  <c r="ER9" i="2" s="1"/>
  <c r="CW10" i="2"/>
  <c r="CX10" i="2" s="1"/>
  <c r="EQ10" i="2"/>
  <c r="ER10" i="2" s="1"/>
  <c r="FF10" i="2" s="1"/>
  <c r="FG10" i="2" s="1"/>
  <c r="CW11" i="2"/>
  <c r="CX11" i="2" s="1"/>
  <c r="CD12" i="2"/>
  <c r="DA12" i="2" s="1"/>
  <c r="DB12" i="2" s="1"/>
  <c r="BZ14" i="2"/>
  <c r="CD14" i="2"/>
  <c r="DA14" i="2" s="1"/>
  <c r="DB14" i="2" s="1"/>
  <c r="CG15" i="2"/>
  <c r="CW15" i="2"/>
  <c r="CX15" i="2" s="1"/>
  <c r="BY4" i="2"/>
  <c r="CF6" i="2"/>
  <c r="DM6" i="2" s="1"/>
  <c r="DN6" i="2" s="1"/>
  <c r="CF7" i="2"/>
  <c r="DM7" i="2" s="1"/>
  <c r="DN7" i="2" s="1"/>
  <c r="CF9" i="2"/>
  <c r="CF10" i="2"/>
  <c r="CF11" i="2"/>
  <c r="DM11" i="2" s="1"/>
  <c r="DN11" i="2" s="1"/>
  <c r="EQ11" i="2"/>
  <c r="ER11" i="2" s="1"/>
  <c r="EW11" i="2"/>
  <c r="EX11" i="2" s="1"/>
  <c r="BY12" i="2"/>
  <c r="EW12" i="2" s="1"/>
  <c r="EX12" i="2" s="1"/>
  <c r="CW12" i="2"/>
  <c r="CX12" i="2" s="1"/>
  <c r="DS12" i="2" s="1"/>
  <c r="EF12" i="2" s="1"/>
  <c r="DM12" i="2"/>
  <c r="DN12" i="2" s="1"/>
  <c r="EQ12" i="2"/>
  <c r="ER12" i="2" s="1"/>
  <c r="CW13" i="2"/>
  <c r="CX13" i="2" s="1"/>
  <c r="CY13" i="2"/>
  <c r="CZ13" i="2" s="1"/>
  <c r="EQ15" i="2"/>
  <c r="ER15" i="2" s="1"/>
  <c r="EW15" i="2"/>
  <c r="EX15" i="2" s="1"/>
  <c r="BY16" i="2"/>
  <c r="EW16" i="2" s="1"/>
  <c r="EX16" i="2" s="1"/>
  <c r="FF16" i="2" s="1"/>
  <c r="FG16" i="2" s="1"/>
  <c r="CC16" i="2"/>
  <c r="CW16" i="2"/>
  <c r="CX16" i="2" s="1"/>
  <c r="CF17" i="2"/>
  <c r="DM17" i="2" s="1"/>
  <c r="DN17" i="2" s="1"/>
  <c r="EQ17" i="2"/>
  <c r="ER17" i="2" s="1"/>
  <c r="EW17" i="2"/>
  <c r="EX17" i="2" s="1"/>
  <c r="BY18" i="2"/>
  <c r="CC18" i="2"/>
  <c r="CW18" i="2"/>
  <c r="CX18" i="2" s="1"/>
  <c r="DM18" i="2"/>
  <c r="DN18" i="2" s="1"/>
  <c r="EQ18" i="2"/>
  <c r="ER18" i="2" s="1"/>
  <c r="ET19" i="2"/>
  <c r="EU19" i="2" s="1"/>
  <c r="EN19" i="2"/>
  <c r="EO19" i="2" s="1"/>
  <c r="FE19" i="2" s="1"/>
  <c r="CG19" i="2"/>
  <c r="DA19" i="2" s="1"/>
  <c r="DB19" i="2" s="1"/>
  <c r="CW19" i="2"/>
  <c r="CX19" i="2" s="1"/>
  <c r="CD20" i="2"/>
  <c r="DA20" i="2" s="1"/>
  <c r="DB20" i="2" s="1"/>
  <c r="BZ21" i="2"/>
  <c r="DM22" i="2"/>
  <c r="DN22" i="2" s="1"/>
  <c r="BZ22" i="2"/>
  <c r="BZ23" i="2"/>
  <c r="DM24" i="2"/>
  <c r="DN24" i="2" s="1"/>
  <c r="BZ24" i="2"/>
  <c r="EE24" i="2"/>
  <c r="CW25" i="2"/>
  <c r="CX25" i="2" s="1"/>
  <c r="DS25" i="2" s="1"/>
  <c r="EF25" i="2" s="1"/>
  <c r="FE25" i="2"/>
  <c r="EN25" i="2"/>
  <c r="EO25" i="2" s="1"/>
  <c r="ET25" i="2"/>
  <c r="EU25" i="2" s="1"/>
  <c r="FF25" i="2" s="1"/>
  <c r="FG25" i="2" s="1"/>
  <c r="EW26" i="2"/>
  <c r="EX26" i="2" s="1"/>
  <c r="DM26" i="2"/>
  <c r="DN26" i="2" s="1"/>
  <c r="CD26" i="2"/>
  <c r="DA26" i="2" s="1"/>
  <c r="DB26" i="2" s="1"/>
  <c r="FE26" i="2"/>
  <c r="ET29" i="2"/>
  <c r="EU29" i="2" s="1"/>
  <c r="EN29" i="2"/>
  <c r="EO29" i="2" s="1"/>
  <c r="FE29" i="2" s="1"/>
  <c r="CY29" i="2"/>
  <c r="CZ29" i="2" s="1"/>
  <c r="CC30" i="2"/>
  <c r="CD30" i="2"/>
  <c r="DA30" i="2" s="1"/>
  <c r="DB30" i="2" s="1"/>
  <c r="ET33" i="2"/>
  <c r="EU33" i="2" s="1"/>
  <c r="EN33" i="2"/>
  <c r="EO33" i="2" s="1"/>
  <c r="CY33" i="2"/>
  <c r="CZ33" i="2" s="1"/>
  <c r="CY38" i="2"/>
  <c r="CZ38" i="2" s="1"/>
  <c r="ET38" i="2"/>
  <c r="EU38" i="2" s="1"/>
  <c r="EN38" i="2"/>
  <c r="EO38" i="2" s="1"/>
  <c r="EQ7" i="2"/>
  <c r="ER7" i="2" s="1"/>
  <c r="FF7" i="2" s="1"/>
  <c r="DM9" i="2"/>
  <c r="DN9" i="2" s="1"/>
  <c r="EN13" i="2"/>
  <c r="EO13" i="2" s="1"/>
  <c r="FE13" i="2" s="1"/>
  <c r="CW17" i="2"/>
  <c r="CX17" i="2" s="1"/>
  <c r="EW19" i="2"/>
  <c r="EX19" i="2" s="1"/>
  <c r="EQ19" i="2"/>
  <c r="ER19" i="2" s="1"/>
  <c r="FE20" i="2"/>
  <c r="EN20" i="2"/>
  <c r="EO20" i="2" s="1"/>
  <c r="ET20" i="2"/>
  <c r="EU20" i="2" s="1"/>
  <c r="FF20" i="2" s="1"/>
  <c r="FG20" i="2" s="1"/>
  <c r="EW21" i="2"/>
  <c r="EX21" i="2" s="1"/>
  <c r="DM21" i="2"/>
  <c r="DN21" i="2" s="1"/>
  <c r="EW23" i="2"/>
  <c r="EX23" i="2" s="1"/>
  <c r="DM23" i="2"/>
  <c r="DN23" i="2" s="1"/>
  <c r="ET26" i="2"/>
  <c r="EU26" i="2" s="1"/>
  <c r="FF26" i="2" s="1"/>
  <c r="FG26" i="2" s="1"/>
  <c r="EN26" i="2"/>
  <c r="EO26" i="2" s="1"/>
  <c r="CY26" i="2"/>
  <c r="CZ26" i="2" s="1"/>
  <c r="DS26" i="2" s="1"/>
  <c r="EF26" i="2" s="1"/>
  <c r="FH26" i="2" s="1"/>
  <c r="ET27" i="2"/>
  <c r="EU27" i="2" s="1"/>
  <c r="EN27" i="2"/>
  <c r="EO27" i="2" s="1"/>
  <c r="FE27" i="2" s="1"/>
  <c r="CY27" i="2"/>
  <c r="CZ27" i="2" s="1"/>
  <c r="ET28" i="2"/>
  <c r="EU28" i="2" s="1"/>
  <c r="FF28" i="2" s="1"/>
  <c r="FG28" i="2" s="1"/>
  <c r="EN28" i="2"/>
  <c r="EO28" i="2" s="1"/>
  <c r="FE28" i="2" s="1"/>
  <c r="CY28" i="2"/>
  <c r="CZ28" i="2" s="1"/>
  <c r="ET31" i="2"/>
  <c r="EU31" i="2" s="1"/>
  <c r="EN31" i="2"/>
  <c r="EO31" i="2" s="1"/>
  <c r="FE31" i="2" s="1"/>
  <c r="CY31" i="2"/>
  <c r="CZ31" i="2" s="1"/>
  <c r="ET32" i="2"/>
  <c r="EU32" i="2" s="1"/>
  <c r="FF32" i="2" s="1"/>
  <c r="FG32" i="2" s="1"/>
  <c r="EN32" i="2"/>
  <c r="EO32" i="2" s="1"/>
  <c r="FE32" i="2" s="1"/>
  <c r="CY32" i="2"/>
  <c r="CZ32" i="2" s="1"/>
  <c r="DM35" i="2"/>
  <c r="DN35" i="2" s="1"/>
  <c r="ET36" i="2"/>
  <c r="EU36" i="2" s="1"/>
  <c r="EN36" i="2"/>
  <c r="EO36" i="2" s="1"/>
  <c r="CY36" i="2"/>
  <c r="CZ36" i="2" s="1"/>
  <c r="FE36" i="2"/>
  <c r="CY37" i="2"/>
  <c r="CZ37" i="2" s="1"/>
  <c r="ET37" i="2"/>
  <c r="EU37" i="2" s="1"/>
  <c r="EN37" i="2"/>
  <c r="EO37" i="2" s="1"/>
  <c r="CW20" i="2"/>
  <c r="CX20" i="2" s="1"/>
  <c r="DS20" i="2" s="1"/>
  <c r="EF20" i="2" s="1"/>
  <c r="FH20" i="2" s="1"/>
  <c r="CW22" i="2"/>
  <c r="CX22" i="2" s="1"/>
  <c r="CW24" i="2"/>
  <c r="CX24" i="2" s="1"/>
  <c r="BY27" i="2"/>
  <c r="CC27" i="2"/>
  <c r="BY28" i="2"/>
  <c r="EW28" i="2" s="1"/>
  <c r="EX28" i="2" s="1"/>
  <c r="CC28" i="2"/>
  <c r="CW28" i="2"/>
  <c r="CX28" i="2" s="1"/>
  <c r="CF29" i="2"/>
  <c r="DM29" i="2" s="1"/>
  <c r="DN29" i="2" s="1"/>
  <c r="CF30" i="2"/>
  <c r="BY31" i="2"/>
  <c r="CC31" i="2"/>
  <c r="BY32" i="2"/>
  <c r="EW32" i="2" s="1"/>
  <c r="EX32" i="2" s="1"/>
  <c r="CC32" i="2"/>
  <c r="CW32" i="2"/>
  <c r="CX32" i="2" s="1"/>
  <c r="CF33" i="2"/>
  <c r="BZ34" i="2"/>
  <c r="EW34" i="2"/>
  <c r="EX34" i="2" s="1"/>
  <c r="CC35" i="2"/>
  <c r="CG35" i="2"/>
  <c r="DA35" i="2" s="1"/>
  <c r="DB35" i="2" s="1"/>
  <c r="CW35" i="2"/>
  <c r="CX35" i="2" s="1"/>
  <c r="FE37" i="2"/>
  <c r="FF38" i="2"/>
  <c r="DM39" i="2"/>
  <c r="DN39" i="2" s="1"/>
  <c r="CW39" i="2"/>
  <c r="CX39" i="2" s="1"/>
  <c r="CF39" i="2"/>
  <c r="CG39" i="2"/>
  <c r="DA39" i="2" s="1"/>
  <c r="DB39" i="2" s="1"/>
  <c r="EQ39" i="2"/>
  <c r="ER39" i="2" s="1"/>
  <c r="CF40" i="2"/>
  <c r="DM40" i="2" s="1"/>
  <c r="DN40" i="2" s="1"/>
  <c r="CG40" i="2"/>
  <c r="DA40" i="2" s="1"/>
  <c r="DB40" i="2" s="1"/>
  <c r="DS41" i="2"/>
  <c r="CC45" i="2"/>
  <c r="CD45" i="2"/>
  <c r="DA45" i="2" s="1"/>
  <c r="DB45" i="2" s="1"/>
  <c r="DA50" i="2"/>
  <c r="DB50" i="2" s="1"/>
  <c r="DS50" i="2" s="1"/>
  <c r="EF50" i="2" s="1"/>
  <c r="DS54" i="2"/>
  <c r="EF54" i="2" s="1"/>
  <c r="CW29" i="2"/>
  <c r="CX29" i="2" s="1"/>
  <c r="EQ29" i="2"/>
  <c r="ER29" i="2" s="1"/>
  <c r="FF29" i="2" s="1"/>
  <c r="CW30" i="2"/>
  <c r="CX30" i="2" s="1"/>
  <c r="DM30" i="2"/>
  <c r="DN30" i="2" s="1"/>
  <c r="EQ30" i="2"/>
  <c r="ER30" i="2" s="1"/>
  <c r="FF30" i="2" s="1"/>
  <c r="FG30" i="2" s="1"/>
  <c r="CW33" i="2"/>
  <c r="CX33" i="2" s="1"/>
  <c r="DM33" i="2"/>
  <c r="DN33" i="2" s="1"/>
  <c r="FE33" i="2"/>
  <c r="EQ33" i="2"/>
  <c r="ER33" i="2" s="1"/>
  <c r="FF33" i="2" s="1"/>
  <c r="EW35" i="2"/>
  <c r="EX35" i="2" s="1"/>
  <c r="EQ35" i="2"/>
  <c r="ER35" i="2" s="1"/>
  <c r="FF35" i="2" s="1"/>
  <c r="DM37" i="2"/>
  <c r="DN37" i="2" s="1"/>
  <c r="FF37" i="2"/>
  <c r="FG37" i="2" s="1"/>
  <c r="FE38" i="2"/>
  <c r="EW39" i="2"/>
  <c r="EX39" i="2" s="1"/>
  <c r="DS42" i="2"/>
  <c r="EF42" i="2" s="1"/>
  <c r="FF49" i="2"/>
  <c r="CC57" i="2"/>
  <c r="DM57" i="2" s="1"/>
  <c r="DN57" i="2" s="1"/>
  <c r="CD57" i="2"/>
  <c r="DA57" i="2" s="1"/>
  <c r="DB57" i="2" s="1"/>
  <c r="DS57" i="2" s="1"/>
  <c r="EF57" i="2" s="1"/>
  <c r="CY57" i="2"/>
  <c r="CZ57" i="2" s="1"/>
  <c r="ET57" i="2"/>
  <c r="EU57" i="2" s="1"/>
  <c r="FF57" i="2" s="1"/>
  <c r="FG57" i="2" s="1"/>
  <c r="EN57" i="2"/>
  <c r="EO57" i="2" s="1"/>
  <c r="DM38" i="2"/>
  <c r="DN38" i="2" s="1"/>
  <c r="DS38" i="2" s="1"/>
  <c r="EF38" i="2" s="1"/>
  <c r="FE39" i="2"/>
  <c r="EN39" i="2"/>
  <c r="EO39" i="2" s="1"/>
  <c r="CW40" i="2"/>
  <c r="CX40" i="2" s="1"/>
  <c r="EW41" i="2"/>
  <c r="EX41" i="2" s="1"/>
  <c r="EQ41" i="2"/>
  <c r="ER41" i="2" s="1"/>
  <c r="EN42" i="2"/>
  <c r="EO42" i="2" s="1"/>
  <c r="FE42" i="2" s="1"/>
  <c r="ET42" i="2"/>
  <c r="EU42" i="2" s="1"/>
  <c r="FF42" i="2" s="1"/>
  <c r="EW43" i="2"/>
  <c r="EX43" i="2" s="1"/>
  <c r="EQ43" i="2"/>
  <c r="ER43" i="2" s="1"/>
  <c r="EW44" i="2"/>
  <c r="EX44" i="2" s="1"/>
  <c r="BZ44" i="2"/>
  <c r="EW45" i="2"/>
  <c r="EX45" i="2" s="1"/>
  <c r="BZ45" i="2"/>
  <c r="EW46" i="2"/>
  <c r="EX46" i="2" s="1"/>
  <c r="BZ46" i="2"/>
  <c r="EW47" i="2"/>
  <c r="EX47" i="2" s="1"/>
  <c r="BZ47" i="2"/>
  <c r="DA47" i="2"/>
  <c r="DB47" i="2" s="1"/>
  <c r="CD48" i="2"/>
  <c r="DA48" i="2" s="1"/>
  <c r="DB48" i="2" s="1"/>
  <c r="CY49" i="2"/>
  <c r="CZ49" i="2" s="1"/>
  <c r="DS49" i="2" s="1"/>
  <c r="EF49" i="2" s="1"/>
  <c r="ET50" i="2"/>
  <c r="EU50" i="2" s="1"/>
  <c r="EN50" i="2"/>
  <c r="EO50" i="2" s="1"/>
  <c r="FE50" i="2" s="1"/>
  <c r="CG50" i="2"/>
  <c r="BZ51" i="2"/>
  <c r="EW51" i="2"/>
  <c r="EX51" i="2" s="1"/>
  <c r="ET52" i="2"/>
  <c r="EU52" i="2" s="1"/>
  <c r="EN52" i="2"/>
  <c r="EO52" i="2" s="1"/>
  <c r="FE52" i="2" s="1"/>
  <c r="CG52" i="2"/>
  <c r="DA52" i="2" s="1"/>
  <c r="DB52" i="2" s="1"/>
  <c r="CW52" i="2"/>
  <c r="CX52" i="2" s="1"/>
  <c r="CD53" i="2"/>
  <c r="DA53" i="2" s="1"/>
  <c r="DB53" i="2" s="1"/>
  <c r="EN54" i="2"/>
  <c r="EO54" i="2" s="1"/>
  <c r="FE54" i="2" s="1"/>
  <c r="ET54" i="2"/>
  <c r="EU54" i="2" s="1"/>
  <c r="EW55" i="2"/>
  <c r="EX55" i="2" s="1"/>
  <c r="EQ55" i="2"/>
  <c r="ER55" i="2" s="1"/>
  <c r="ET56" i="2"/>
  <c r="EU56" i="2" s="1"/>
  <c r="FF56" i="2" s="1"/>
  <c r="EN56" i="2"/>
  <c r="EO56" i="2" s="1"/>
  <c r="FE56" i="2" s="1"/>
  <c r="CY56" i="2"/>
  <c r="CZ56" i="2" s="1"/>
  <c r="ET58" i="2"/>
  <c r="EU58" i="2" s="1"/>
  <c r="EN58" i="2"/>
  <c r="EO58" i="2" s="1"/>
  <c r="FE58" i="2" s="1"/>
  <c r="CY58" i="2"/>
  <c r="CZ58" i="2" s="1"/>
  <c r="ET59" i="2"/>
  <c r="EU59" i="2" s="1"/>
  <c r="EN59" i="2"/>
  <c r="EO59" i="2" s="1"/>
  <c r="FE59" i="2" s="1"/>
  <c r="CY59" i="2"/>
  <c r="CZ59" i="2" s="1"/>
  <c r="EE60" i="2"/>
  <c r="EN60" i="2"/>
  <c r="EO60" i="2" s="1"/>
  <c r="FE60" i="2" s="1"/>
  <c r="ET60" i="2"/>
  <c r="EU60" i="2" s="1"/>
  <c r="FF60" i="2" s="1"/>
  <c r="FG60" i="2" s="1"/>
  <c r="CW61" i="2"/>
  <c r="CX61" i="2" s="1"/>
  <c r="CC61" i="2"/>
  <c r="DM61" i="2" s="1"/>
  <c r="DN61" i="2" s="1"/>
  <c r="EW61" i="2"/>
  <c r="EX61" i="2" s="1"/>
  <c r="FE64" i="2"/>
  <c r="FE67" i="2"/>
  <c r="ET41" i="2"/>
  <c r="EU41" i="2" s="1"/>
  <c r="EN41" i="2"/>
  <c r="EO41" i="2" s="1"/>
  <c r="FE41" i="2" s="1"/>
  <c r="EF41" i="2"/>
  <c r="CC43" i="2"/>
  <c r="DM43" i="2" s="1"/>
  <c r="DN43" i="2" s="1"/>
  <c r="DS43" i="2" s="1"/>
  <c r="EF43" i="2" s="1"/>
  <c r="ET48" i="2"/>
  <c r="EU48" i="2" s="1"/>
  <c r="EN48" i="2"/>
  <c r="EO48" i="2" s="1"/>
  <c r="FE48" i="2" s="1"/>
  <c r="CY48" i="2"/>
  <c r="CZ48" i="2" s="1"/>
  <c r="FE49" i="2"/>
  <c r="EN49" i="2"/>
  <c r="EO49" i="2" s="1"/>
  <c r="EW50" i="2"/>
  <c r="EX50" i="2" s="1"/>
  <c r="EQ50" i="2"/>
  <c r="ER50" i="2" s="1"/>
  <c r="DM50" i="2"/>
  <c r="DN50" i="2" s="1"/>
  <c r="EW52" i="2"/>
  <c r="EX52" i="2" s="1"/>
  <c r="EQ52" i="2"/>
  <c r="ER52" i="2" s="1"/>
  <c r="EE53" i="2"/>
  <c r="EN53" i="2"/>
  <c r="EO53" i="2" s="1"/>
  <c r="FE53" i="2" s="1"/>
  <c r="ET53" i="2"/>
  <c r="EU53" i="2" s="1"/>
  <c r="FF53" i="2" s="1"/>
  <c r="FG53" i="2" s="1"/>
  <c r="EQ54" i="2"/>
  <c r="ER54" i="2" s="1"/>
  <c r="FF54" i="2" s="1"/>
  <c r="ET55" i="2"/>
  <c r="EU55" i="2" s="1"/>
  <c r="EN55" i="2"/>
  <c r="EO55" i="2" s="1"/>
  <c r="FE55" i="2" s="1"/>
  <c r="CG55" i="2"/>
  <c r="DA55" i="2" s="1"/>
  <c r="DB55" i="2" s="1"/>
  <c r="CW55" i="2"/>
  <c r="CX55" i="2" s="1"/>
  <c r="DM55" i="2"/>
  <c r="DN55" i="2" s="1"/>
  <c r="CC56" i="2"/>
  <c r="CG56" i="2"/>
  <c r="DA56" i="2" s="1"/>
  <c r="DB56" i="2" s="1"/>
  <c r="DM56" i="2"/>
  <c r="DN56" i="2" s="1"/>
  <c r="FE57" i="2"/>
  <c r="EW58" i="2"/>
  <c r="EX58" i="2" s="1"/>
  <c r="EQ58" i="2"/>
  <c r="ER58" i="2" s="1"/>
  <c r="CG58" i="2"/>
  <c r="DA58" i="2" s="1"/>
  <c r="DB58" i="2" s="1"/>
  <c r="CW58" i="2"/>
  <c r="CX58" i="2" s="1"/>
  <c r="DM58" i="2"/>
  <c r="DN58" i="2" s="1"/>
  <c r="CD59" i="2"/>
  <c r="DA59" i="2" s="1"/>
  <c r="DB59" i="2" s="1"/>
  <c r="CD60" i="2"/>
  <c r="DA60" i="2" s="1"/>
  <c r="DB60" i="2" s="1"/>
  <c r="ET61" i="2"/>
  <c r="EU61" i="2" s="1"/>
  <c r="EN61" i="2"/>
  <c r="EO61" i="2" s="1"/>
  <c r="CF61" i="2"/>
  <c r="CG61" i="2"/>
  <c r="DA61" i="2" s="1"/>
  <c r="DB61" i="2" s="1"/>
  <c r="CY61" i="2"/>
  <c r="CZ61" i="2" s="1"/>
  <c r="EQ61" i="2"/>
  <c r="ER61" i="2" s="1"/>
  <c r="FF61" i="2" s="1"/>
  <c r="FG61" i="2" s="1"/>
  <c r="CY62" i="2"/>
  <c r="CZ62" i="2" s="1"/>
  <c r="ET62" i="2"/>
  <c r="EU62" i="2" s="1"/>
  <c r="FF62" i="2" s="1"/>
  <c r="FG62" i="2" s="1"/>
  <c r="EN62" i="2"/>
  <c r="EO62" i="2" s="1"/>
  <c r="CC62" i="2"/>
  <c r="DM62" i="2" s="1"/>
  <c r="DN62" i="2" s="1"/>
  <c r="CD62" i="2"/>
  <c r="DA62" i="2" s="1"/>
  <c r="DB62" i="2" s="1"/>
  <c r="FE61" i="2"/>
  <c r="EW62" i="2"/>
  <c r="EX62" i="2" s="1"/>
  <c r="FE62" i="2"/>
  <c r="CW63" i="2"/>
  <c r="CX63" i="2" s="1"/>
  <c r="CF63" i="2"/>
  <c r="DM63" i="2" s="1"/>
  <c r="DN63" i="2" s="1"/>
  <c r="CG63" i="2"/>
  <c r="DA63" i="2" s="1"/>
  <c r="DB63" i="2" s="1"/>
  <c r="EQ63" i="2"/>
  <c r="ER63" i="2" s="1"/>
  <c r="FF63" i="2" s="1"/>
  <c r="ET64" i="2"/>
  <c r="EU64" i="2" s="1"/>
  <c r="EN64" i="2"/>
  <c r="EO64" i="2" s="1"/>
  <c r="CY64" i="2"/>
  <c r="CZ64" i="2" s="1"/>
  <c r="DS65" i="2"/>
  <c r="EF65" i="2" s="1"/>
  <c r="EN65" i="2"/>
  <c r="EO65" i="2" s="1"/>
  <c r="FE65" i="2" s="1"/>
  <c r="ET65" i="2"/>
  <c r="EU65" i="2" s="1"/>
  <c r="FF65" i="2" s="1"/>
  <c r="FG65" i="2" s="1"/>
  <c r="BY66" i="2"/>
  <c r="BZ66" i="2"/>
  <c r="ET68" i="2"/>
  <c r="EU68" i="2" s="1"/>
  <c r="EN68" i="2"/>
  <c r="EO68" i="2" s="1"/>
  <c r="CY68" i="2"/>
  <c r="CZ68" i="2" s="1"/>
  <c r="CC68" i="2"/>
  <c r="CD68" i="2"/>
  <c r="DA68" i="2" s="1"/>
  <c r="DB68" i="2" s="1"/>
  <c r="FF69" i="2"/>
  <c r="FG69" i="2" s="1"/>
  <c r="EW71" i="2"/>
  <c r="EX71" i="2" s="1"/>
  <c r="EQ71" i="2"/>
  <c r="ER71" i="2" s="1"/>
  <c r="CW71" i="2"/>
  <c r="CX71" i="2" s="1"/>
  <c r="CF71" i="2"/>
  <c r="DM71" i="2" s="1"/>
  <c r="DN71" i="2" s="1"/>
  <c r="CG71" i="2"/>
  <c r="DA71" i="2" s="1"/>
  <c r="DB71" i="2" s="1"/>
  <c r="BY72" i="2"/>
  <c r="EW72" i="2" s="1"/>
  <c r="EX72" i="2" s="1"/>
  <c r="BZ72" i="2"/>
  <c r="CD72" i="2"/>
  <c r="DA72" i="2" s="1"/>
  <c r="DB72" i="2" s="1"/>
  <c r="ET73" i="2"/>
  <c r="EU73" i="2" s="1"/>
  <c r="EN73" i="2"/>
  <c r="EO73" i="2" s="1"/>
  <c r="FE73" i="2" s="1"/>
  <c r="CY73" i="2"/>
  <c r="CZ73" i="2" s="1"/>
  <c r="DS73" i="2" s="1"/>
  <c r="EF73" i="2" s="1"/>
  <c r="DM74" i="2"/>
  <c r="DN74" i="2" s="1"/>
  <c r="CC74" i="2"/>
  <c r="CD74" i="2"/>
  <c r="DA74" i="2" s="1"/>
  <c r="DB74" i="2" s="1"/>
  <c r="EN74" i="2"/>
  <c r="EO74" i="2" s="1"/>
  <c r="FE74" i="2" s="1"/>
  <c r="ET74" i="2"/>
  <c r="EU74" i="2" s="1"/>
  <c r="BY75" i="2"/>
  <c r="BZ75" i="2"/>
  <c r="ET78" i="2"/>
  <c r="EU78" i="2" s="1"/>
  <c r="EN78" i="2"/>
  <c r="EO78" i="2" s="1"/>
  <c r="FE78" i="2" s="1"/>
  <c r="CY78" i="2"/>
  <c r="CZ78" i="2" s="1"/>
  <c r="FF78" i="2"/>
  <c r="CY81" i="2"/>
  <c r="CZ81" i="2" s="1"/>
  <c r="ET81" i="2"/>
  <c r="EU81" i="2" s="1"/>
  <c r="FF81" i="2" s="1"/>
  <c r="EN81" i="2"/>
  <c r="EO81" i="2" s="1"/>
  <c r="FE81" i="2" s="1"/>
  <c r="CC81" i="2"/>
  <c r="CD81" i="2"/>
  <c r="DA81" i="2" s="1"/>
  <c r="DB81" i="2" s="1"/>
  <c r="BY84" i="2"/>
  <c r="EW84" i="2" s="1"/>
  <c r="EX84" i="2" s="1"/>
  <c r="BZ84" i="2"/>
  <c r="CD84" i="2"/>
  <c r="DA84" i="2" s="1"/>
  <c r="DB84" i="2" s="1"/>
  <c r="ET67" i="2"/>
  <c r="EU67" i="2" s="1"/>
  <c r="EN67" i="2"/>
  <c r="EO67" i="2" s="1"/>
  <c r="CY67" i="2"/>
  <c r="CZ67" i="2" s="1"/>
  <c r="DS67" i="2" s="1"/>
  <c r="EF67" i="2" s="1"/>
  <c r="FE68" i="2"/>
  <c r="EW70" i="2"/>
  <c r="EX70" i="2" s="1"/>
  <c r="EQ70" i="2"/>
  <c r="ER70" i="2" s="1"/>
  <c r="CW70" i="2"/>
  <c r="CX70" i="2" s="1"/>
  <c r="DS70" i="2" s="1"/>
  <c r="EF70" i="2" s="1"/>
  <c r="FF74" i="2"/>
  <c r="EW76" i="2"/>
  <c r="EX76" i="2" s="1"/>
  <c r="EQ76" i="2"/>
  <c r="ER76" i="2" s="1"/>
  <c r="DM76" i="2"/>
  <c r="DN76" i="2" s="1"/>
  <c r="CW76" i="2"/>
  <c r="CX76" i="2" s="1"/>
  <c r="CF76" i="2"/>
  <c r="CG76" i="2"/>
  <c r="DA76" i="2" s="1"/>
  <c r="DB76" i="2" s="1"/>
  <c r="CY79" i="2"/>
  <c r="CZ79" i="2" s="1"/>
  <c r="ET79" i="2"/>
  <c r="EU79" i="2" s="1"/>
  <c r="DS79" i="2"/>
  <c r="EF79" i="2" s="1"/>
  <c r="FE79" i="2"/>
  <c r="EN79" i="2"/>
  <c r="EO79" i="2" s="1"/>
  <c r="EN35" i="2"/>
  <c r="EO35" i="2" s="1"/>
  <c r="FE35" i="2" s="1"/>
  <c r="CW36" i="2"/>
  <c r="CX36" i="2" s="1"/>
  <c r="DM36" i="2"/>
  <c r="DN36" i="2" s="1"/>
  <c r="EQ36" i="2"/>
  <c r="ER36" i="2" s="1"/>
  <c r="FF36" i="2" s="1"/>
  <c r="FG36" i="2" s="1"/>
  <c r="CW37" i="2"/>
  <c r="CX37" i="2" s="1"/>
  <c r="DS37" i="2" s="1"/>
  <c r="EF37" i="2" s="1"/>
  <c r="FH37" i="2" s="1"/>
  <c r="EN43" i="2"/>
  <c r="EO43" i="2" s="1"/>
  <c r="FE43" i="2" s="1"/>
  <c r="CW44" i="2"/>
  <c r="CX44" i="2" s="1"/>
  <c r="DM44" i="2"/>
  <c r="DN44" i="2" s="1"/>
  <c r="EQ44" i="2"/>
  <c r="ER44" i="2" s="1"/>
  <c r="CW45" i="2"/>
  <c r="CX45" i="2" s="1"/>
  <c r="DM45" i="2"/>
  <c r="DN45" i="2" s="1"/>
  <c r="EQ45" i="2"/>
  <c r="ER45" i="2" s="1"/>
  <c r="CW46" i="2"/>
  <c r="CX46" i="2" s="1"/>
  <c r="DM46" i="2"/>
  <c r="DN46" i="2" s="1"/>
  <c r="EQ46" i="2"/>
  <c r="ER46" i="2" s="1"/>
  <c r="CW47" i="2"/>
  <c r="CX47" i="2" s="1"/>
  <c r="DM47" i="2"/>
  <c r="DN47" i="2" s="1"/>
  <c r="EQ47" i="2"/>
  <c r="ER47" i="2" s="1"/>
  <c r="CW48" i="2"/>
  <c r="CX48" i="2" s="1"/>
  <c r="DS48" i="2" s="1"/>
  <c r="EF48" i="2" s="1"/>
  <c r="DM48" i="2"/>
  <c r="DN48" i="2" s="1"/>
  <c r="EQ48" i="2"/>
  <c r="ER48" i="2" s="1"/>
  <c r="FF48" i="2" s="1"/>
  <c r="CW53" i="2"/>
  <c r="CX53" i="2" s="1"/>
  <c r="CW59" i="2"/>
  <c r="CX59" i="2" s="1"/>
  <c r="DS59" i="2" s="1"/>
  <c r="EF59" i="2" s="1"/>
  <c r="DM59" i="2"/>
  <c r="DN59" i="2" s="1"/>
  <c r="EQ59" i="2"/>
  <c r="ER59" i="2" s="1"/>
  <c r="FF59" i="2" s="1"/>
  <c r="CW60" i="2"/>
  <c r="CX60" i="2" s="1"/>
  <c r="DS60" i="2" s="1"/>
  <c r="FE63" i="2"/>
  <c r="EN63" i="2"/>
  <c r="EO63" i="2" s="1"/>
  <c r="EW64" i="2"/>
  <c r="EX64" i="2" s="1"/>
  <c r="EQ64" i="2"/>
  <c r="ER64" i="2" s="1"/>
  <c r="CW64" i="2"/>
  <c r="CX64" i="2" s="1"/>
  <c r="DS64" i="2" s="1"/>
  <c r="EF64" i="2" s="1"/>
  <c r="DM64" i="2"/>
  <c r="DN64" i="2" s="1"/>
  <c r="EW67" i="2"/>
  <c r="EX67" i="2" s="1"/>
  <c r="EQ67" i="2"/>
  <c r="ER67" i="2" s="1"/>
  <c r="ET71" i="2"/>
  <c r="EU71" i="2" s="1"/>
  <c r="EN71" i="2"/>
  <c r="EO71" i="2" s="1"/>
  <c r="FE71" i="2" s="1"/>
  <c r="DM72" i="2"/>
  <c r="DN72" i="2" s="1"/>
  <c r="EE72" i="2"/>
  <c r="EW73" i="2"/>
  <c r="EX73" i="2" s="1"/>
  <c r="EQ73" i="2"/>
  <c r="ER73" i="2" s="1"/>
  <c r="FF73" i="2" s="1"/>
  <c r="DM73" i="2"/>
  <c r="DN73" i="2" s="1"/>
  <c r="ET76" i="2"/>
  <c r="EU76" i="2" s="1"/>
  <c r="EN76" i="2"/>
  <c r="EO76" i="2" s="1"/>
  <c r="FE76" i="2" s="1"/>
  <c r="CF78" i="2"/>
  <c r="CG78" i="2"/>
  <c r="DA78" i="2" s="1"/>
  <c r="DB78" i="2" s="1"/>
  <c r="DM80" i="2"/>
  <c r="DN80" i="2" s="1"/>
  <c r="CW80" i="2"/>
  <c r="CX80" i="2" s="1"/>
  <c r="DS80" i="2" s="1"/>
  <c r="EF80" i="2" s="1"/>
  <c r="EQ80" i="2"/>
  <c r="ER80" i="2" s="1"/>
  <c r="EW80" i="2"/>
  <c r="EX80" i="2" s="1"/>
  <c r="ET82" i="2"/>
  <c r="EU82" i="2" s="1"/>
  <c r="EN82" i="2"/>
  <c r="EO82" i="2" s="1"/>
  <c r="FE82" i="2" s="1"/>
  <c r="CY82" i="2"/>
  <c r="CZ82" i="2" s="1"/>
  <c r="DS82" i="2" s="1"/>
  <c r="EF82" i="2" s="1"/>
  <c r="ET83" i="2"/>
  <c r="EU83" i="2" s="1"/>
  <c r="EN83" i="2"/>
  <c r="EO83" i="2" s="1"/>
  <c r="FE83" i="2" s="1"/>
  <c r="CY83" i="2"/>
  <c r="CZ83" i="2" s="1"/>
  <c r="CC83" i="2"/>
  <c r="DM83" i="2" s="1"/>
  <c r="DN83" i="2" s="1"/>
  <c r="CD83" i="2"/>
  <c r="DA83" i="2" s="1"/>
  <c r="DB83" i="2" s="1"/>
  <c r="CY85" i="2"/>
  <c r="CZ85" i="2" s="1"/>
  <c r="ET85" i="2"/>
  <c r="EU85" i="2" s="1"/>
  <c r="DS85" i="2"/>
  <c r="EF85" i="2" s="1"/>
  <c r="FE85" i="2"/>
  <c r="EN85" i="2"/>
  <c r="EO85" i="2" s="1"/>
  <c r="FE87" i="2"/>
  <c r="CW68" i="2"/>
  <c r="CX68" i="2" s="1"/>
  <c r="DM68" i="2"/>
  <c r="DN68" i="2" s="1"/>
  <c r="EQ68" i="2"/>
  <c r="ER68" i="2" s="1"/>
  <c r="FF68" i="2" s="1"/>
  <c r="FG68" i="2" s="1"/>
  <c r="CW69" i="2"/>
  <c r="CX69" i="2" s="1"/>
  <c r="DS69" i="2" s="1"/>
  <c r="EF69" i="2" s="1"/>
  <c r="FH69" i="2" s="1"/>
  <c r="CW72" i="2"/>
  <c r="CX72" i="2" s="1"/>
  <c r="CW74" i="2"/>
  <c r="CX74" i="2" s="1"/>
  <c r="DS74" i="2" s="1"/>
  <c r="EF74" i="2" s="1"/>
  <c r="ET77" i="2"/>
  <c r="EU77" i="2" s="1"/>
  <c r="EN77" i="2"/>
  <c r="EO77" i="2" s="1"/>
  <c r="FE77" i="2" s="1"/>
  <c r="CY77" i="2"/>
  <c r="CZ77" i="2" s="1"/>
  <c r="CC78" i="2"/>
  <c r="DM78" i="2" s="1"/>
  <c r="DN78" i="2" s="1"/>
  <c r="EQ79" i="2"/>
  <c r="ER79" i="2" s="1"/>
  <c r="FF79" i="2" s="1"/>
  <c r="FG79" i="2" s="1"/>
  <c r="DM81" i="2"/>
  <c r="DN81" i="2" s="1"/>
  <c r="EE81" i="2"/>
  <c r="EW82" i="2"/>
  <c r="EX82" i="2" s="1"/>
  <c r="EQ82" i="2"/>
  <c r="ER82" i="2" s="1"/>
  <c r="DM82" i="2"/>
  <c r="DN82" i="2" s="1"/>
  <c r="BY86" i="2"/>
  <c r="EW86" i="2" s="1"/>
  <c r="EX86" i="2" s="1"/>
  <c r="BZ86" i="2"/>
  <c r="CD86" i="2"/>
  <c r="DA86" i="2" s="1"/>
  <c r="DB86" i="2" s="1"/>
  <c r="ET87" i="2"/>
  <c r="EU87" i="2" s="1"/>
  <c r="EN87" i="2"/>
  <c r="EO87" i="2" s="1"/>
  <c r="CY87" i="2"/>
  <c r="CZ87" i="2" s="1"/>
  <c r="DS87" i="2" s="1"/>
  <c r="EF87" i="2" s="1"/>
  <c r="FH87" i="2" s="1"/>
  <c r="CW77" i="2"/>
  <c r="CX77" i="2" s="1"/>
  <c r="DM77" i="2"/>
  <c r="DN77" i="2" s="1"/>
  <c r="EQ77" i="2"/>
  <c r="ER77" i="2" s="1"/>
  <c r="FF77" i="2" s="1"/>
  <c r="EW83" i="2"/>
  <c r="EX83" i="2" s="1"/>
  <c r="EQ83" i="2"/>
  <c r="ER83" i="2" s="1"/>
  <c r="CW83" i="2"/>
  <c r="CX83" i="2" s="1"/>
  <c r="DM84" i="2"/>
  <c r="DN84" i="2" s="1"/>
  <c r="EE84" i="2"/>
  <c r="EQ85" i="2"/>
  <c r="ER85" i="2" s="1"/>
  <c r="DM86" i="2"/>
  <c r="DN86" i="2" s="1"/>
  <c r="EE86" i="2"/>
  <c r="EW87" i="2"/>
  <c r="EX87" i="2" s="1"/>
  <c r="EQ87" i="2"/>
  <c r="ER87" i="2" s="1"/>
  <c r="FF87" i="2" s="1"/>
  <c r="FG87" i="2" s="1"/>
  <c r="CW84" i="2"/>
  <c r="CX84" i="2" s="1"/>
  <c r="CW86" i="2"/>
  <c r="CX86" i="2" s="1"/>
  <c r="I89" i="7"/>
  <c r="H89" i="7"/>
  <c r="E89" i="7"/>
  <c r="D89" i="7"/>
  <c r="J88" i="7"/>
  <c r="K88" i="7" s="1"/>
  <c r="F88" i="7"/>
  <c r="G88" i="7" s="1"/>
  <c r="J87" i="7"/>
  <c r="K87" i="7" s="1"/>
  <c r="F87" i="7"/>
  <c r="G87" i="7" s="1"/>
  <c r="J86" i="7"/>
  <c r="K86" i="7" s="1"/>
  <c r="F86" i="7"/>
  <c r="G86" i="7" s="1"/>
  <c r="J85" i="7"/>
  <c r="K85" i="7" s="1"/>
  <c r="F85" i="7"/>
  <c r="G85" i="7" s="1"/>
  <c r="J84" i="7"/>
  <c r="K84" i="7" s="1"/>
  <c r="F84" i="7"/>
  <c r="G84" i="7" s="1"/>
  <c r="J83" i="7"/>
  <c r="K83" i="7" s="1"/>
  <c r="F83" i="7"/>
  <c r="G83" i="7" s="1"/>
  <c r="K82" i="7"/>
  <c r="J82" i="7"/>
  <c r="F82" i="7"/>
  <c r="G82" i="7" s="1"/>
  <c r="J81" i="7"/>
  <c r="K81" i="7" s="1"/>
  <c r="F81" i="7"/>
  <c r="G81" i="7" s="1"/>
  <c r="J80" i="7"/>
  <c r="K80" i="7" s="1"/>
  <c r="F80" i="7"/>
  <c r="G80" i="7" s="1"/>
  <c r="J79" i="7"/>
  <c r="K79" i="7" s="1"/>
  <c r="F79" i="7"/>
  <c r="G79" i="7" s="1"/>
  <c r="K78" i="7"/>
  <c r="J78" i="7"/>
  <c r="F78" i="7"/>
  <c r="G78" i="7" s="1"/>
  <c r="J77" i="7"/>
  <c r="K77" i="7" s="1"/>
  <c r="F77" i="7"/>
  <c r="G77" i="7" s="1"/>
  <c r="J76" i="7"/>
  <c r="K76" i="7" s="1"/>
  <c r="F76" i="7"/>
  <c r="G76" i="7" s="1"/>
  <c r="J75" i="7"/>
  <c r="K75" i="7" s="1"/>
  <c r="F75" i="7"/>
  <c r="G75" i="7" s="1"/>
  <c r="K74" i="7"/>
  <c r="J74" i="7"/>
  <c r="F74" i="7"/>
  <c r="G74" i="7" s="1"/>
  <c r="J73" i="7"/>
  <c r="K73" i="7" s="1"/>
  <c r="F73" i="7"/>
  <c r="G73" i="7" s="1"/>
  <c r="J72" i="7"/>
  <c r="K72" i="7" s="1"/>
  <c r="F72" i="7"/>
  <c r="G72" i="7" s="1"/>
  <c r="J71" i="7"/>
  <c r="K71" i="7" s="1"/>
  <c r="F71" i="7"/>
  <c r="G71" i="7" s="1"/>
  <c r="K70" i="7"/>
  <c r="J70" i="7"/>
  <c r="F70" i="7"/>
  <c r="G70" i="7" s="1"/>
  <c r="J69" i="7"/>
  <c r="K69" i="7" s="1"/>
  <c r="F69" i="7"/>
  <c r="G69" i="7" s="1"/>
  <c r="J68" i="7"/>
  <c r="K68" i="7" s="1"/>
  <c r="F68" i="7"/>
  <c r="G68" i="7" s="1"/>
  <c r="J67" i="7"/>
  <c r="K67" i="7" s="1"/>
  <c r="F67" i="7"/>
  <c r="G67" i="7" s="1"/>
  <c r="K66" i="7"/>
  <c r="J66" i="7"/>
  <c r="F66" i="7"/>
  <c r="G66" i="7" s="1"/>
  <c r="J65" i="7"/>
  <c r="K65" i="7" s="1"/>
  <c r="F65" i="7"/>
  <c r="G65" i="7" s="1"/>
  <c r="J64" i="7"/>
  <c r="K64" i="7" s="1"/>
  <c r="F64" i="7"/>
  <c r="G64" i="7" s="1"/>
  <c r="J63" i="7"/>
  <c r="K63" i="7" s="1"/>
  <c r="F63" i="7"/>
  <c r="G63" i="7" s="1"/>
  <c r="K62" i="7"/>
  <c r="J62" i="7"/>
  <c r="F62" i="7"/>
  <c r="G62" i="7" s="1"/>
  <c r="J61" i="7"/>
  <c r="K61" i="7" s="1"/>
  <c r="F61" i="7"/>
  <c r="G61" i="7" s="1"/>
  <c r="J60" i="7"/>
  <c r="K60" i="7" s="1"/>
  <c r="F60" i="7"/>
  <c r="G60" i="7" s="1"/>
  <c r="J59" i="7"/>
  <c r="K59" i="7" s="1"/>
  <c r="F59" i="7"/>
  <c r="G59" i="7" s="1"/>
  <c r="K58" i="7"/>
  <c r="J58" i="7"/>
  <c r="F58" i="7"/>
  <c r="G58" i="7" s="1"/>
  <c r="J57" i="7"/>
  <c r="K57" i="7" s="1"/>
  <c r="F57" i="7"/>
  <c r="G57" i="7" s="1"/>
  <c r="J56" i="7"/>
  <c r="K56" i="7" s="1"/>
  <c r="F56" i="7"/>
  <c r="G56" i="7" s="1"/>
  <c r="J55" i="7"/>
  <c r="K55" i="7" s="1"/>
  <c r="F55" i="7"/>
  <c r="G55" i="7" s="1"/>
  <c r="K54" i="7"/>
  <c r="J54" i="7"/>
  <c r="F54" i="7"/>
  <c r="G54" i="7" s="1"/>
  <c r="J53" i="7"/>
  <c r="K53" i="7" s="1"/>
  <c r="F53" i="7"/>
  <c r="G53" i="7" s="1"/>
  <c r="J52" i="7"/>
  <c r="K52" i="7" s="1"/>
  <c r="F52" i="7"/>
  <c r="G52" i="7" s="1"/>
  <c r="J51" i="7"/>
  <c r="K51" i="7" s="1"/>
  <c r="F51" i="7"/>
  <c r="G51" i="7" s="1"/>
  <c r="K50" i="7"/>
  <c r="J50" i="7"/>
  <c r="F50" i="7"/>
  <c r="G50" i="7" s="1"/>
  <c r="J49" i="7"/>
  <c r="K49" i="7" s="1"/>
  <c r="F49" i="7"/>
  <c r="G49" i="7" s="1"/>
  <c r="J48" i="7"/>
  <c r="K48" i="7" s="1"/>
  <c r="F48" i="7"/>
  <c r="G48" i="7" s="1"/>
  <c r="J47" i="7"/>
  <c r="K47" i="7" s="1"/>
  <c r="F47" i="7"/>
  <c r="G47" i="7" s="1"/>
  <c r="K46" i="7"/>
  <c r="J46" i="7"/>
  <c r="F46" i="7"/>
  <c r="G46" i="7" s="1"/>
  <c r="J45" i="7"/>
  <c r="K45" i="7" s="1"/>
  <c r="F45" i="7"/>
  <c r="G45" i="7" s="1"/>
  <c r="J44" i="7"/>
  <c r="K44" i="7" s="1"/>
  <c r="F44" i="7"/>
  <c r="G44" i="7" s="1"/>
  <c r="J43" i="7"/>
  <c r="K43" i="7" s="1"/>
  <c r="F43" i="7"/>
  <c r="G43" i="7" s="1"/>
  <c r="K42" i="7"/>
  <c r="J42" i="7"/>
  <c r="F42" i="7"/>
  <c r="G42" i="7" s="1"/>
  <c r="J41" i="7"/>
  <c r="K41" i="7" s="1"/>
  <c r="F41" i="7"/>
  <c r="G41" i="7" s="1"/>
  <c r="J40" i="7"/>
  <c r="K40" i="7" s="1"/>
  <c r="F40" i="7"/>
  <c r="G40" i="7" s="1"/>
  <c r="J39" i="7"/>
  <c r="K39" i="7" s="1"/>
  <c r="F39" i="7"/>
  <c r="G39" i="7" s="1"/>
  <c r="K38" i="7"/>
  <c r="J38" i="7"/>
  <c r="F38" i="7"/>
  <c r="G38" i="7" s="1"/>
  <c r="J37" i="7"/>
  <c r="K37" i="7" s="1"/>
  <c r="F37" i="7"/>
  <c r="G37" i="7" s="1"/>
  <c r="J36" i="7"/>
  <c r="K36" i="7" s="1"/>
  <c r="F36" i="7"/>
  <c r="G36" i="7" s="1"/>
  <c r="J35" i="7"/>
  <c r="K35" i="7" s="1"/>
  <c r="F35" i="7"/>
  <c r="G35" i="7" s="1"/>
  <c r="K34" i="7"/>
  <c r="J34" i="7"/>
  <c r="F34" i="7"/>
  <c r="G34" i="7" s="1"/>
  <c r="J33" i="7"/>
  <c r="K33" i="7" s="1"/>
  <c r="F33" i="7"/>
  <c r="G33" i="7" s="1"/>
  <c r="J32" i="7"/>
  <c r="K32" i="7" s="1"/>
  <c r="F32" i="7"/>
  <c r="G32" i="7" s="1"/>
  <c r="J31" i="7"/>
  <c r="K31" i="7" s="1"/>
  <c r="F31" i="7"/>
  <c r="G31" i="7" s="1"/>
  <c r="K30" i="7"/>
  <c r="J30" i="7"/>
  <c r="F30" i="7"/>
  <c r="G30" i="7" s="1"/>
  <c r="J29" i="7"/>
  <c r="K29" i="7" s="1"/>
  <c r="F29" i="7"/>
  <c r="G29" i="7" s="1"/>
  <c r="J28" i="7"/>
  <c r="K28" i="7" s="1"/>
  <c r="F28" i="7"/>
  <c r="G28" i="7" s="1"/>
  <c r="J27" i="7"/>
  <c r="K27" i="7" s="1"/>
  <c r="F27" i="7"/>
  <c r="G27" i="7" s="1"/>
  <c r="K26" i="7"/>
  <c r="J26" i="7"/>
  <c r="F26" i="7"/>
  <c r="G26" i="7" s="1"/>
  <c r="J25" i="7"/>
  <c r="K25" i="7" s="1"/>
  <c r="F25" i="7"/>
  <c r="G25" i="7" s="1"/>
  <c r="J24" i="7"/>
  <c r="K24" i="7" s="1"/>
  <c r="F24" i="7"/>
  <c r="G24" i="7" s="1"/>
  <c r="J23" i="7"/>
  <c r="K23" i="7" s="1"/>
  <c r="F23" i="7"/>
  <c r="G23" i="7" s="1"/>
  <c r="K22" i="7"/>
  <c r="J22" i="7"/>
  <c r="F22" i="7"/>
  <c r="G22" i="7" s="1"/>
  <c r="J21" i="7"/>
  <c r="K21" i="7" s="1"/>
  <c r="F21" i="7"/>
  <c r="G21" i="7" s="1"/>
  <c r="J20" i="7"/>
  <c r="K20" i="7" s="1"/>
  <c r="F20" i="7"/>
  <c r="G20" i="7" s="1"/>
  <c r="J19" i="7"/>
  <c r="K19" i="7" s="1"/>
  <c r="F19" i="7"/>
  <c r="G19" i="7" s="1"/>
  <c r="K18" i="7"/>
  <c r="J18" i="7"/>
  <c r="F18" i="7"/>
  <c r="G18" i="7" s="1"/>
  <c r="J17" i="7"/>
  <c r="K17" i="7" s="1"/>
  <c r="F17" i="7"/>
  <c r="G17" i="7" s="1"/>
  <c r="J16" i="7"/>
  <c r="K16" i="7" s="1"/>
  <c r="F16" i="7"/>
  <c r="G16" i="7" s="1"/>
  <c r="J15" i="7"/>
  <c r="K15" i="7" s="1"/>
  <c r="F15" i="7"/>
  <c r="G15" i="7" s="1"/>
  <c r="K14" i="7"/>
  <c r="J14" i="7"/>
  <c r="F14" i="7"/>
  <c r="G14" i="7" s="1"/>
  <c r="J13" i="7"/>
  <c r="K13" i="7" s="1"/>
  <c r="F13" i="7"/>
  <c r="G13" i="7" s="1"/>
  <c r="J12" i="7"/>
  <c r="K12" i="7" s="1"/>
  <c r="F12" i="7"/>
  <c r="G12" i="7" s="1"/>
  <c r="J11" i="7"/>
  <c r="K11" i="7" s="1"/>
  <c r="F11" i="7"/>
  <c r="G11" i="7" s="1"/>
  <c r="K10" i="7"/>
  <c r="J10" i="7"/>
  <c r="F10" i="7"/>
  <c r="G10" i="7" s="1"/>
  <c r="J9" i="7"/>
  <c r="K9" i="7" s="1"/>
  <c r="F9" i="7"/>
  <c r="G9" i="7" s="1"/>
  <c r="J8" i="7"/>
  <c r="K8" i="7" s="1"/>
  <c r="F8" i="7"/>
  <c r="G8" i="7" s="1"/>
  <c r="J7" i="7"/>
  <c r="K7" i="7" s="1"/>
  <c r="F7" i="7"/>
  <c r="G7" i="7" s="1"/>
  <c r="K6" i="7"/>
  <c r="J6" i="7"/>
  <c r="F6" i="7"/>
  <c r="G6" i="7" s="1"/>
  <c r="J5" i="7"/>
  <c r="K5" i="7" s="1"/>
  <c r="F5" i="7"/>
  <c r="G5" i="7" s="1"/>
  <c r="J4" i="7"/>
  <c r="K4" i="7" s="1"/>
  <c r="F4" i="7"/>
  <c r="G4" i="7" s="1"/>
  <c r="DS53" i="2" l="1"/>
  <c r="DS81" i="2"/>
  <c r="DS62" i="2"/>
  <c r="EF62" i="2" s="1"/>
  <c r="FH62" i="2" s="1"/>
  <c r="DS33" i="2"/>
  <c r="EF33" i="2" s="1"/>
  <c r="DS5" i="2"/>
  <c r="EF5" i="2" s="1"/>
  <c r="FH57" i="2"/>
  <c r="FG56" i="2"/>
  <c r="FG42" i="2"/>
  <c r="FH25" i="2"/>
  <c r="DS83" i="2"/>
  <c r="EF83" i="2" s="1"/>
  <c r="CY86" i="2"/>
  <c r="CZ86" i="2" s="1"/>
  <c r="ET86" i="2"/>
  <c r="EU86" i="2" s="1"/>
  <c r="FF86" i="2" s="1"/>
  <c r="FG86" i="2" s="1"/>
  <c r="EN86" i="2"/>
  <c r="EO86" i="2" s="1"/>
  <c r="FE86" i="2" s="1"/>
  <c r="EF81" i="2"/>
  <c r="FG48" i="2"/>
  <c r="FH48" i="2" s="1"/>
  <c r="FF85" i="2"/>
  <c r="FG85" i="2" s="1"/>
  <c r="FF83" i="2"/>
  <c r="FG83" i="2" s="1"/>
  <c r="FG77" i="2"/>
  <c r="DS77" i="2"/>
  <c r="EF77" i="2" s="1"/>
  <c r="FH77" i="2" s="1"/>
  <c r="FF82" i="2"/>
  <c r="FG82" i="2" s="1"/>
  <c r="FH82" i="2" s="1"/>
  <c r="DS68" i="2"/>
  <c r="EF68" i="2" s="1"/>
  <c r="FH68" i="2" s="1"/>
  <c r="FH85" i="2"/>
  <c r="FF80" i="2"/>
  <c r="FG80" i="2" s="1"/>
  <c r="FH80" i="2" s="1"/>
  <c r="FF67" i="2"/>
  <c r="FG67" i="2" s="1"/>
  <c r="FH67" i="2" s="1"/>
  <c r="FF64" i="2"/>
  <c r="FG64" i="2" s="1"/>
  <c r="FH64" i="2" s="1"/>
  <c r="DS36" i="2"/>
  <c r="EF36" i="2" s="1"/>
  <c r="FH36" i="2" s="1"/>
  <c r="FH79" i="2"/>
  <c r="DS76" i="2"/>
  <c r="EF76" i="2" s="1"/>
  <c r="FH76" i="2" s="1"/>
  <c r="FF76" i="2"/>
  <c r="FG76" i="2" s="1"/>
  <c r="FF70" i="2"/>
  <c r="FG70" i="2" s="1"/>
  <c r="FG81" i="2"/>
  <c r="FG78" i="2"/>
  <c r="DS78" i="2"/>
  <c r="EF78" i="2" s="1"/>
  <c r="CY75" i="2"/>
  <c r="CZ75" i="2" s="1"/>
  <c r="ET75" i="2"/>
  <c r="EU75" i="2" s="1"/>
  <c r="EN75" i="2"/>
  <c r="EO75" i="2" s="1"/>
  <c r="FE75" i="2" s="1"/>
  <c r="CY72" i="2"/>
  <c r="CZ72" i="2" s="1"/>
  <c r="DS72" i="2" s="1"/>
  <c r="EF72" i="2" s="1"/>
  <c r="FH72" i="2" s="1"/>
  <c r="ET72" i="2"/>
  <c r="EU72" i="2" s="1"/>
  <c r="FF72" i="2" s="1"/>
  <c r="FG72" i="2" s="1"/>
  <c r="EN72" i="2"/>
  <c r="EO72" i="2" s="1"/>
  <c r="FE72" i="2" s="1"/>
  <c r="CY66" i="2"/>
  <c r="CZ66" i="2" s="1"/>
  <c r="ET66" i="2"/>
  <c r="EU66" i="2" s="1"/>
  <c r="EN66" i="2"/>
  <c r="EO66" i="2" s="1"/>
  <c r="FE66" i="2" s="1"/>
  <c r="FG63" i="2"/>
  <c r="DS58" i="2"/>
  <c r="EF58" i="2" s="1"/>
  <c r="FH58" i="2" s="1"/>
  <c r="FF58" i="2"/>
  <c r="FG58" i="2" s="1"/>
  <c r="FF52" i="2"/>
  <c r="FG52" i="2" s="1"/>
  <c r="FF50" i="2"/>
  <c r="FG50" i="2" s="1"/>
  <c r="FH50" i="2" s="1"/>
  <c r="DS61" i="2"/>
  <c r="EF61" i="2" s="1"/>
  <c r="FH61" i="2" s="1"/>
  <c r="FF55" i="2"/>
  <c r="FG55" i="2" s="1"/>
  <c r="DS52" i="2"/>
  <c r="EF52" i="2" s="1"/>
  <c r="FH52" i="2" s="1"/>
  <c r="ET47" i="2"/>
  <c r="EU47" i="2" s="1"/>
  <c r="FF47" i="2" s="1"/>
  <c r="FG47" i="2" s="1"/>
  <c r="EN47" i="2"/>
  <c r="EO47" i="2" s="1"/>
  <c r="FE47" i="2" s="1"/>
  <c r="CY47" i="2"/>
  <c r="CZ47" i="2" s="1"/>
  <c r="DS47" i="2" s="1"/>
  <c r="EF47" i="2" s="1"/>
  <c r="FH47" i="2" s="1"/>
  <c r="ET46" i="2"/>
  <c r="EU46" i="2" s="1"/>
  <c r="FF46" i="2" s="1"/>
  <c r="FG46" i="2" s="1"/>
  <c r="EN46" i="2"/>
  <c r="EO46" i="2" s="1"/>
  <c r="FE46" i="2" s="1"/>
  <c r="CY46" i="2"/>
  <c r="CZ46" i="2" s="1"/>
  <c r="DS46" i="2" s="1"/>
  <c r="EF46" i="2" s="1"/>
  <c r="FH46" i="2" s="1"/>
  <c r="ET45" i="2"/>
  <c r="EU45" i="2" s="1"/>
  <c r="FF45" i="2" s="1"/>
  <c r="FG45" i="2" s="1"/>
  <c r="EN45" i="2"/>
  <c r="EO45" i="2" s="1"/>
  <c r="FE45" i="2" s="1"/>
  <c r="CY45" i="2"/>
  <c r="CZ45" i="2" s="1"/>
  <c r="DS45" i="2" s="1"/>
  <c r="EF45" i="2" s="1"/>
  <c r="FH45" i="2" s="1"/>
  <c r="ET44" i="2"/>
  <c r="EU44" i="2" s="1"/>
  <c r="EN44" i="2"/>
  <c r="EO44" i="2" s="1"/>
  <c r="FE44" i="2" s="1"/>
  <c r="CY44" i="2"/>
  <c r="CZ44" i="2" s="1"/>
  <c r="DS44" i="2" s="1"/>
  <c r="EF44" i="2" s="1"/>
  <c r="FH44" i="2" s="1"/>
  <c r="FF43" i="2"/>
  <c r="FG43" i="2" s="1"/>
  <c r="FH43" i="2" s="1"/>
  <c r="FG33" i="2"/>
  <c r="FH33" i="2" s="1"/>
  <c r="DS30" i="2"/>
  <c r="EF30" i="2" s="1"/>
  <c r="FH30" i="2" s="1"/>
  <c r="DS39" i="2"/>
  <c r="EF39" i="2" s="1"/>
  <c r="FG38" i="2"/>
  <c r="FH38" i="2" s="1"/>
  <c r="DS35" i="2"/>
  <c r="EF35" i="2" s="1"/>
  <c r="EW27" i="2"/>
  <c r="EX27" i="2" s="1"/>
  <c r="FF27" i="2" s="1"/>
  <c r="FG27" i="2" s="1"/>
  <c r="DM27" i="2"/>
  <c r="DN27" i="2" s="1"/>
  <c r="DS27" i="2" s="1"/>
  <c r="EF27" i="2" s="1"/>
  <c r="FF19" i="2"/>
  <c r="FG19" i="2" s="1"/>
  <c r="DS17" i="2"/>
  <c r="EF17" i="2" s="1"/>
  <c r="FH17" i="2" s="1"/>
  <c r="ET23" i="2"/>
  <c r="EU23" i="2" s="1"/>
  <c r="FF23" i="2" s="1"/>
  <c r="FG23" i="2" s="1"/>
  <c r="EN23" i="2"/>
  <c r="EO23" i="2" s="1"/>
  <c r="FE23" i="2" s="1"/>
  <c r="CY23" i="2"/>
  <c r="CZ23" i="2" s="1"/>
  <c r="DS23" i="2" s="1"/>
  <c r="EF23" i="2" s="1"/>
  <c r="FH23" i="2" s="1"/>
  <c r="ET21" i="2"/>
  <c r="EU21" i="2" s="1"/>
  <c r="FF21" i="2" s="1"/>
  <c r="EN21" i="2"/>
  <c r="EO21" i="2" s="1"/>
  <c r="FE21" i="2" s="1"/>
  <c r="CY21" i="2"/>
  <c r="CZ21" i="2" s="1"/>
  <c r="DS21" i="2" s="1"/>
  <c r="EF21" i="2" s="1"/>
  <c r="DS19" i="2"/>
  <c r="EF19" i="2" s="1"/>
  <c r="FH19" i="2" s="1"/>
  <c r="FF18" i="2"/>
  <c r="FG18" i="2" s="1"/>
  <c r="DS18" i="2"/>
  <c r="EF18" i="2" s="1"/>
  <c r="FH18" i="2" s="1"/>
  <c r="FF17" i="2"/>
  <c r="FG17" i="2" s="1"/>
  <c r="DS16" i="2"/>
  <c r="EF16" i="2" s="1"/>
  <c r="FH16" i="2" s="1"/>
  <c r="FF15" i="2"/>
  <c r="FG15" i="2" s="1"/>
  <c r="DS13" i="2"/>
  <c r="EF13" i="2" s="1"/>
  <c r="FH13" i="2" s="1"/>
  <c r="FF11" i="2"/>
  <c r="FG11" i="2" s="1"/>
  <c r="EW4" i="2"/>
  <c r="EX4" i="2" s="1"/>
  <c r="FF4" i="2" s="1"/>
  <c r="FG4" i="2" s="1"/>
  <c r="DM4" i="2"/>
  <c r="DN4" i="2" s="1"/>
  <c r="DS4" i="2" s="1"/>
  <c r="EF4" i="2" s="1"/>
  <c r="EN14" i="2"/>
  <c r="EO14" i="2" s="1"/>
  <c r="FE14" i="2" s="1"/>
  <c r="CY14" i="2"/>
  <c r="CZ14" i="2" s="1"/>
  <c r="DS14" i="2" s="1"/>
  <c r="EF14" i="2" s="1"/>
  <c r="ET14" i="2"/>
  <c r="EU14" i="2" s="1"/>
  <c r="FF14" i="2" s="1"/>
  <c r="FG14" i="2" s="1"/>
  <c r="DS11" i="2"/>
  <c r="EF11" i="2" s="1"/>
  <c r="FH11" i="2" s="1"/>
  <c r="FF9" i="2"/>
  <c r="FG9" i="2" s="1"/>
  <c r="DS6" i="2"/>
  <c r="EF6" i="2" s="1"/>
  <c r="FF5" i="2"/>
  <c r="FG5" i="2" s="1"/>
  <c r="FH5" i="2" s="1"/>
  <c r="DM16" i="2"/>
  <c r="DN16" i="2" s="1"/>
  <c r="DA15" i="2"/>
  <c r="DB15" i="2" s="1"/>
  <c r="FG13" i="2"/>
  <c r="DS86" i="2"/>
  <c r="EF86" i="2" s="1"/>
  <c r="FH86" i="2" s="1"/>
  <c r="FG73" i="2"/>
  <c r="FH73" i="2" s="1"/>
  <c r="FG59" i="2"/>
  <c r="FH59" i="2" s="1"/>
  <c r="FF44" i="2"/>
  <c r="FG44" i="2" s="1"/>
  <c r="FG74" i="2"/>
  <c r="FH74" i="2" s="1"/>
  <c r="FH70" i="2"/>
  <c r="CY84" i="2"/>
  <c r="CZ84" i="2" s="1"/>
  <c r="DS84" i="2" s="1"/>
  <c r="EF84" i="2" s="1"/>
  <c r="FH84" i="2" s="1"/>
  <c r="ET84" i="2"/>
  <c r="EU84" i="2" s="1"/>
  <c r="FF84" i="2" s="1"/>
  <c r="FG84" i="2" s="1"/>
  <c r="EN84" i="2"/>
  <c r="EO84" i="2" s="1"/>
  <c r="FE84" i="2" s="1"/>
  <c r="DM75" i="2"/>
  <c r="DN75" i="2" s="1"/>
  <c r="EW75" i="2"/>
  <c r="EX75" i="2" s="1"/>
  <c r="DS71" i="2"/>
  <c r="EF71" i="2" s="1"/>
  <c r="FH71" i="2" s="1"/>
  <c r="FF71" i="2"/>
  <c r="FG71" i="2" s="1"/>
  <c r="DM66" i="2"/>
  <c r="DN66" i="2" s="1"/>
  <c r="EW66" i="2"/>
  <c r="EX66" i="2" s="1"/>
  <c r="FH65" i="2"/>
  <c r="DS63" i="2"/>
  <c r="EF63" i="2" s="1"/>
  <c r="FH63" i="2" s="1"/>
  <c r="DS55" i="2"/>
  <c r="EF55" i="2" s="1"/>
  <c r="FH55" i="2" s="1"/>
  <c r="FG54" i="2"/>
  <c r="EF53" i="2"/>
  <c r="FH53" i="2" s="1"/>
  <c r="EF60" i="2"/>
  <c r="FH60" i="2" s="1"/>
  <c r="DS56" i="2"/>
  <c r="EF56" i="2" s="1"/>
  <c r="FH56" i="2" s="1"/>
  <c r="CY51" i="2"/>
  <c r="CZ51" i="2" s="1"/>
  <c r="DS51" i="2" s="1"/>
  <c r="EF51" i="2" s="1"/>
  <c r="ET51" i="2"/>
  <c r="EU51" i="2" s="1"/>
  <c r="FF51" i="2" s="1"/>
  <c r="EN51" i="2"/>
  <c r="EO51" i="2" s="1"/>
  <c r="FE51" i="2" s="1"/>
  <c r="FF41" i="2"/>
  <c r="FG41" i="2" s="1"/>
  <c r="FH41" i="2" s="1"/>
  <c r="DS40" i="2"/>
  <c r="EF40" i="2" s="1"/>
  <c r="FH40" i="2" s="1"/>
  <c r="FG49" i="2"/>
  <c r="FH49" i="2" s="1"/>
  <c r="FG35" i="2"/>
  <c r="FG29" i="2"/>
  <c r="DS29" i="2"/>
  <c r="EF29" i="2" s="1"/>
  <c r="FH29" i="2" s="1"/>
  <c r="FH54" i="2"/>
  <c r="FH42" i="2"/>
  <c r="FF39" i="2"/>
  <c r="FG39" i="2" s="1"/>
  <c r="CY34" i="2"/>
  <c r="CZ34" i="2" s="1"/>
  <c r="DS34" i="2" s="1"/>
  <c r="EF34" i="2" s="1"/>
  <c r="ET34" i="2"/>
  <c r="EU34" i="2" s="1"/>
  <c r="FF34" i="2" s="1"/>
  <c r="EN34" i="2"/>
  <c r="EO34" i="2" s="1"/>
  <c r="FE34" i="2" s="1"/>
  <c r="EW31" i="2"/>
  <c r="EX31" i="2" s="1"/>
  <c r="FF31" i="2" s="1"/>
  <c r="FG31" i="2" s="1"/>
  <c r="DM31" i="2"/>
  <c r="DN31" i="2" s="1"/>
  <c r="DS31" i="2" s="1"/>
  <c r="EF31" i="2" s="1"/>
  <c r="FG7" i="2"/>
  <c r="DM32" i="2"/>
  <c r="DN32" i="2" s="1"/>
  <c r="DS32" i="2" s="1"/>
  <c r="EF32" i="2" s="1"/>
  <c r="FH32" i="2" s="1"/>
  <c r="DM28" i="2"/>
  <c r="DN28" i="2" s="1"/>
  <c r="DS28" i="2" s="1"/>
  <c r="EF28" i="2" s="1"/>
  <c r="FH28" i="2" s="1"/>
  <c r="CY24" i="2"/>
  <c r="CZ24" i="2" s="1"/>
  <c r="DS24" i="2" s="1"/>
  <c r="EF24" i="2" s="1"/>
  <c r="ET24" i="2"/>
  <c r="EU24" i="2" s="1"/>
  <c r="FF24" i="2" s="1"/>
  <c r="EN24" i="2"/>
  <c r="EO24" i="2" s="1"/>
  <c r="FE24" i="2" s="1"/>
  <c r="CY22" i="2"/>
  <c r="CZ22" i="2" s="1"/>
  <c r="DS22" i="2" s="1"/>
  <c r="EF22" i="2" s="1"/>
  <c r="FH22" i="2" s="1"/>
  <c r="ET22" i="2"/>
  <c r="EU22" i="2" s="1"/>
  <c r="FF22" i="2" s="1"/>
  <c r="FG22" i="2" s="1"/>
  <c r="EN22" i="2"/>
  <c r="EO22" i="2" s="1"/>
  <c r="FE22" i="2" s="1"/>
  <c r="FF12" i="2"/>
  <c r="FG12" i="2" s="1"/>
  <c r="FH12" i="2" s="1"/>
  <c r="DS15" i="2"/>
  <c r="EF15" i="2" s="1"/>
  <c r="FH15" i="2" s="1"/>
  <c r="DS10" i="2"/>
  <c r="EF10" i="2" s="1"/>
  <c r="FH10" i="2" s="1"/>
  <c r="DS9" i="2"/>
  <c r="EF9" i="2" s="1"/>
  <c r="FH9" i="2" s="1"/>
  <c r="ET8" i="2"/>
  <c r="EU8" i="2" s="1"/>
  <c r="FF8" i="2" s="1"/>
  <c r="FG8" i="2" s="1"/>
  <c r="EN8" i="2"/>
  <c r="EO8" i="2" s="1"/>
  <c r="FE8" i="2" s="1"/>
  <c r="CY8" i="2"/>
  <c r="CZ8" i="2" s="1"/>
  <c r="DS8" i="2" s="1"/>
  <c r="EF8" i="2" s="1"/>
  <c r="FH8" i="2" s="1"/>
  <c r="DS7" i="2"/>
  <c r="EF7" i="2" s="1"/>
  <c r="FH7" i="2" s="1"/>
  <c r="FG6" i="2"/>
  <c r="FH4" i="2" l="1"/>
  <c r="FG24" i="2"/>
  <c r="FH24" i="2" s="1"/>
  <c r="FH31" i="2"/>
  <c r="FG34" i="2"/>
  <c r="FG51" i="2"/>
  <c r="FH6" i="2"/>
  <c r="FH14" i="2"/>
  <c r="FG21" i="2"/>
  <c r="FH21" i="2" s="1"/>
  <c r="FH27" i="2"/>
  <c r="FF66" i="2"/>
  <c r="FG66" i="2" s="1"/>
  <c r="FF75" i="2"/>
  <c r="FG75" i="2" s="1"/>
  <c r="FH78" i="2"/>
  <c r="FH81" i="2"/>
  <c r="FH83" i="2"/>
  <c r="FH34" i="2"/>
  <c r="FH51" i="2"/>
  <c r="FH35" i="2"/>
  <c r="FH39" i="2"/>
  <c r="DS66" i="2"/>
  <c r="EF66" i="2" s="1"/>
  <c r="FH66" i="2" s="1"/>
  <c r="DS75" i="2"/>
  <c r="EF75" i="2" s="1"/>
  <c r="FH75" i="2" s="1"/>
</calcChain>
</file>

<file path=xl/sharedStrings.xml><?xml version="1.0" encoding="utf-8"?>
<sst xmlns="http://schemas.openxmlformats.org/spreadsheetml/2006/main" count="882" uniqueCount="504">
  <si>
    <t>№</t>
  </si>
  <si>
    <t>Округ</t>
  </si>
  <si>
    <t>Для расчета показателей К1, К2, К3.1,К3.2, К8</t>
  </si>
  <si>
    <t>Общее количество организаций в субъекте (от кураторов)</t>
  </si>
  <si>
    <t>Для расчета показателя К4</t>
  </si>
  <si>
    <t xml:space="preserve">Для расчета показателя К5       </t>
  </si>
  <si>
    <t xml:space="preserve">Для расчета показателя К6      </t>
  </si>
  <si>
    <t>Для расчета показателя К7</t>
  </si>
  <si>
    <t>Для расчета показателя К9</t>
  </si>
  <si>
    <t>Для расчета показателя К10</t>
  </si>
  <si>
    <t xml:space="preserve">К1 </t>
  </si>
  <si>
    <t>К2</t>
  </si>
  <si>
    <t>К3.1</t>
  </si>
  <si>
    <t>К3.2</t>
  </si>
  <si>
    <t>К4</t>
  </si>
  <si>
    <t>К5</t>
  </si>
  <si>
    <t>К6</t>
  </si>
  <si>
    <t>К7</t>
  </si>
  <si>
    <t>К8</t>
  </si>
  <si>
    <t>К9</t>
  </si>
  <si>
    <t>К10</t>
  </si>
  <si>
    <t>K (всего)</t>
  </si>
  <si>
    <t>Для расчета показателей G1, G2, G3</t>
  </si>
  <si>
    <t>G1</t>
  </si>
  <si>
    <t>G2</t>
  </si>
  <si>
    <t>G3</t>
  </si>
  <si>
    <t>G (всего)</t>
  </si>
  <si>
    <t>ИТОГОВЫЙ балл К1, К2, К3.1,К3.2 , К4, К5, К6, К7, К8, К9, К10, G1, G2, G3</t>
  </si>
  <si>
    <t>Число уникальных пользователей, принявших участие хотя бы в 1 мероприятии</t>
  </si>
  <si>
    <t>Численность населения в субъекте РФ старше 14 лет (чел.)</t>
  </si>
  <si>
    <t>Участие граждан в мероприятиях общественного голосования, на 100 тыс. 
населения</t>
  </si>
  <si>
    <t>М1</t>
  </si>
  <si>
    <t>Количество опубликованных региональных опросов в субъекте Российской Федерации</t>
  </si>
  <si>
    <t>M2.1</t>
  </si>
  <si>
    <t>Количество опубликованных муниципальных опросов в субъекте Российской Федерации</t>
  </si>
  <si>
    <t>Доля ОМСУ в субъекте Российской Федерации, опубликовавших хотя бы один опрос</t>
  </si>
  <si>
    <t>М.2.2</t>
  </si>
  <si>
    <t>Количество РОИВ в ПОС</t>
  </si>
  <si>
    <t>Доля подключенных к ПОС ОИВ субъектов Российской Федерации в части проведения мероприятий общественного голосования</t>
  </si>
  <si>
    <t>P1</t>
  </si>
  <si>
    <t>Количество ОМСУ в ПОС</t>
  </si>
  <si>
    <t>Доля подключенных к ПОС ОМСУ в части проведения мероприятий общественного голосования</t>
  </si>
  <si>
    <t>P2</t>
  </si>
  <si>
    <t>Количество размещенных виджетов ОГ</t>
  </si>
  <si>
    <t>Размещение виджета общественного голосования в субъекте Российской Федерации (отношение числа виджетов ОГ к общему числу РОИВ, ОМСУ)</t>
  </si>
  <si>
    <t>P3</t>
  </si>
  <si>
    <t>Количество голосований, в которых граждане участвуют в распределении
 регионального и местного бюджета</t>
  </si>
  <si>
    <t>P4</t>
  </si>
  <si>
    <t>Доля реализованных в отчётном периоде проектов, победивших в голосованиях</t>
  </si>
  <si>
    <t>P5</t>
  </si>
  <si>
    <t>Доля публичных слушаний, проведенных органами местного самоуправления субъекта в ПОС</t>
  </si>
  <si>
    <t>P6</t>
  </si>
  <si>
    <t>М (всего)</t>
  </si>
  <si>
    <t>Р (всего)</t>
  </si>
  <si>
    <t>ИТОГОВЫЙ балл М1, М2.1, М2.2, Р1, Р2, Р3, Р4, P5, P6</t>
  </si>
  <si>
    <t>(I)Итого</t>
  </si>
  <si>
    <t>Количество баллов</t>
  </si>
  <si>
    <t>Доля применяемых автоправил, %</t>
  </si>
  <si>
    <t>Доля ЛКО РОИВ, ОМСУ и организаций (1-й и 2-й очередей внедрения), в которых включена автокоординация, %</t>
  </si>
  <si>
    <t>Доля шаблонизированных ответов, %</t>
  </si>
  <si>
    <t>Доля "фаст-треков", %</t>
  </si>
  <si>
    <t>Доля органов и организаций, разместивших виджет ЭФС, %</t>
  </si>
  <si>
    <t>Доля сообщений, ответ по которым был дан в регламентный срок, %</t>
  </si>
  <si>
    <t>Уровень удовлетворенности граждан ответами, %</t>
  </si>
  <si>
    <t>Доля сообщений ПОС к общему количеству сообщений и обращений, %</t>
  </si>
  <si>
    <t>Доля сообщений, переданных из РГИС в ПОС методом "Витрина данных", %</t>
  </si>
  <si>
    <t>Доля обращений по 59-ФЗ, переданных из РГИС в ПОС методом "Витрина данных", %</t>
  </si>
  <si>
    <t>РОИВ+Правительство</t>
  </si>
  <si>
    <t>ОМСУ без подразделений</t>
  </si>
  <si>
    <t>Организации 1-й очереди внедрения (школы, детские сады, учреждения здравоохранения)</t>
  </si>
  <si>
    <t>Организации 2-й очереди внедрения (учреждения дополнительного образования по общеобразовательным программам, учреждения дополнительного образования в области искусств, учреждения дополнительного образования в области физ. культуры и спорта, библиотеки, музеи, зоопарки, парки культуры и отдыха, культурно-досуговые учреждения, цирки, театры, концертные организации, кинематографические организации, детские дома-интернаты, дома престарелых, комплексные центры социального обслуживания населения, пансионаты, приюты, социально-реабилитационные центры, центры медико-социальной помощи пожилым и инвалидам, центры психологической помощи, центры социального обслуживания граждан, центры социальной помощи, центры занятости населения, МФЦ, ресурсоснабжающие организации, организации, осуществляющие управление многоквартирными домами)</t>
  </si>
  <si>
    <t>Остальное ("подразделения ФОИВ/РОИВ/ОМСУ", "прочие гос/мун учреждения", "коммерческие")</t>
  </si>
  <si>
    <t>На сайтах РОИВ, ОМСУ и организаций</t>
  </si>
  <si>
    <t>РОИВ</t>
  </si>
  <si>
    <t>ОМСУ всего</t>
  </si>
  <si>
    <t>Начальное и среднее образование</t>
  </si>
  <si>
    <t>Детские сады</t>
  </si>
  <si>
    <t>УК</t>
  </si>
  <si>
    <t>Мед. организации</t>
  </si>
  <si>
    <t>Реквизиты письма</t>
  </si>
  <si>
    <t>ОМСУ Горпос. и сельпос.</t>
  </si>
  <si>
    <t>ОМСУ Прочие, кроме горпос. и сельпос.</t>
  </si>
  <si>
    <t>Учреждения образования</t>
  </si>
  <si>
    <t>Учреждения здравоохранения</t>
  </si>
  <si>
    <t>Прочие учреждения</t>
  </si>
  <si>
    <t xml:space="preserve">Из них имеют сайт или веб-страницу </t>
  </si>
  <si>
    <t>Из них имеют доступ к интернету</t>
  </si>
  <si>
    <t xml:space="preserve">ОМСУ Прочие, кроме горпос. и сельпос. </t>
  </si>
  <si>
    <t xml:space="preserve">ОМСУ Горпос. и сельпос. </t>
  </si>
  <si>
    <t>Образовательные организации всего</t>
  </si>
  <si>
    <t>Из них: дошкольные образовательные организации</t>
  </si>
  <si>
    <t>Из них: общеобразовательные организации</t>
  </si>
  <si>
    <t>Учреждения здравоохранения всего</t>
  </si>
  <si>
    <t>Из них: больницы</t>
  </si>
  <si>
    <t>Из них: поликлиники</t>
  </si>
  <si>
    <t>Организации дополнительного образования детей</t>
  </si>
  <si>
    <t>Организации, осуществляющие деятельность в области культуры и искусств</t>
  </si>
  <si>
    <t>Организации социального обслуживания населения</t>
  </si>
  <si>
    <t>Центры занятости населения</t>
  </si>
  <si>
    <t>Многофункциональные центры</t>
  </si>
  <si>
    <t>Организации, осуществляющие управление многоквартирными домами</t>
  </si>
  <si>
    <t>Ресурсоснабжающие организации</t>
  </si>
  <si>
    <t>РОИВ + Правительство</t>
  </si>
  <si>
    <t>ОМСУ (кроме сельпос/горпос) Для голосований</t>
  </si>
  <si>
    <t>Организации второй очереди внедрения</t>
  </si>
  <si>
    <t>без ФТ федерального уровня</t>
  </si>
  <si>
    <t>от -50 до 10</t>
  </si>
  <si>
    <t>от -30 до 30</t>
  </si>
  <si>
    <t>от 0 до 30</t>
  </si>
  <si>
    <t>Для регионов с интеграцией по-умолчанию начисляется среднее значение 10 баллов</t>
  </si>
  <si>
    <t>от 0 до 20</t>
  </si>
  <si>
    <t>Без ФТ федерального уровня</t>
  </si>
  <si>
    <t>от 0 до 50</t>
  </si>
  <si>
    <t>max 290</t>
  </si>
  <si>
    <t>Для регионов, подтвердивших отсутствие РГИС, устанавливается максимальный балл</t>
  </si>
  <si>
    <t>Для регионов, подтвердивших отсутствие РГИС, устанавливается среднее значение 10 баллов</t>
  </si>
  <si>
    <t>max 90</t>
  </si>
  <si>
    <t>max 380</t>
  </si>
  <si>
    <t>От каждого ОМСУ учитывается не более 1 опроса</t>
  </si>
  <si>
    <t>от 1 до 50</t>
  </si>
  <si>
    <t>max 200</t>
  </si>
  <si>
    <t>max 670</t>
  </si>
  <si>
    <t>ЦФО</t>
  </si>
  <si>
    <t>Московская область</t>
  </si>
  <si>
    <t>26.01.2021 № 11-451/Исх</t>
  </si>
  <si>
    <t>ПФО</t>
  </si>
  <si>
    <t>Нижегородская область</t>
  </si>
  <si>
    <t>14.01.2021 №Исх-324-8584/21</t>
  </si>
  <si>
    <t>Республика Башкортостан</t>
  </si>
  <si>
    <t>19.01.2021 № ИТ-29/ВО</t>
  </si>
  <si>
    <t>ЮФО</t>
  </si>
  <si>
    <t>Республика Калмыкия</t>
  </si>
  <si>
    <t>14.01.2021 № 018/АЭ-01-07-56</t>
  </si>
  <si>
    <t>20.04.2022 №018/АЭ-03-06-1154</t>
  </si>
  <si>
    <t>Рязанская область</t>
  </si>
  <si>
    <t>12.01.2021 №ВС/4-18</t>
  </si>
  <si>
    <t>07.04.2022 №АУ/4-934</t>
  </si>
  <si>
    <t>Саратовская область</t>
  </si>
  <si>
    <t>15.01.2021 № 01-01-02/74</t>
  </si>
  <si>
    <t>УФО</t>
  </si>
  <si>
    <t>Тюменская область</t>
  </si>
  <si>
    <t>14.01.2021 №0061/21</t>
  </si>
  <si>
    <t>ХМАО</t>
  </si>
  <si>
    <t>15.01.2021 № 08-Исх-75</t>
  </si>
  <si>
    <t>15.04.2021 № 08-Исх-1388; 10.12.2021 № 08-Исх-4979; 26.10.2022 № 08-Исх-4030</t>
  </si>
  <si>
    <t>07.04.2022 № 08-Исх-1152</t>
  </si>
  <si>
    <t>Ярославская область</t>
  </si>
  <si>
    <t>14.01.2021 № ИХ.21-0033/21</t>
  </si>
  <si>
    <t>СЗФО</t>
  </si>
  <si>
    <t>Вологодская область</t>
  </si>
  <si>
    <t>14.01.2021 №ИХ.01-0303/21</t>
  </si>
  <si>
    <t>Воронежская область</t>
  </si>
  <si>
    <t>14.02.2021 №17-06-10/И-127</t>
  </si>
  <si>
    <t>07.04.2022 №06-11/111</t>
  </si>
  <si>
    <t>ДФО</t>
  </si>
  <si>
    <t>Еврейская автономная область</t>
  </si>
  <si>
    <t>13.01.2021 №03-27/162</t>
  </si>
  <si>
    <t>Калининградская область</t>
  </si>
  <si>
    <t>13.01.2021 № 49-01-14</t>
  </si>
  <si>
    <t>12.04.2022 №1156-01-14</t>
  </si>
  <si>
    <t>Калужская область</t>
  </si>
  <si>
    <t>14.01.2021 № 08-31/12407-20М</t>
  </si>
  <si>
    <t>СФО</t>
  </si>
  <si>
    <t>Кемеровская область</t>
  </si>
  <si>
    <t>15.01.2021 № И15-5/179</t>
  </si>
  <si>
    <t>08.04.2022 №652-МЦ; 20.10.2022 № 2240-МЦ; 24.11.2022 № 2596-МЦ</t>
  </si>
  <si>
    <t>Кировская область</t>
  </si>
  <si>
    <t>13.01.2021 №12-71-06</t>
  </si>
  <si>
    <t>Курганская область</t>
  </si>
  <si>
    <t>13.01.2021 № ИСХ 07-00018/21</t>
  </si>
  <si>
    <t>03.06.2022 №ИСХ.07-00749/22</t>
  </si>
  <si>
    <t>Ненецкий автономный округ</t>
  </si>
  <si>
    <t>14.01.2021 № 38</t>
  </si>
  <si>
    <t>18.05.2021 № 01-53/3945; 02.08.2021 № 01-53/6173</t>
  </si>
  <si>
    <t>08.04.2022 №01-53/2741</t>
  </si>
  <si>
    <t>Новгородская область</t>
  </si>
  <si>
    <t>15.01.2021 №ПО-06-02/136-И</t>
  </si>
  <si>
    <t>30.09.2021 № ЦР-1436-И; 16.11.2021 № ЦР-1724-И; 21.04.2022 № ЦР-642-И; 04.08.2022 № ЦР-1186-И</t>
  </si>
  <si>
    <t>07.04.2022 №ЦР-510-И; 17.11.2022 № ЦР-1816-И</t>
  </si>
  <si>
    <t>Республика Алтай</t>
  </si>
  <si>
    <t>11.01.2021 № 04/1</t>
  </si>
  <si>
    <t>21.06.2021 № 2481</t>
  </si>
  <si>
    <t>06.04.2022 №04/1029</t>
  </si>
  <si>
    <t>СКФО</t>
  </si>
  <si>
    <t>Республика Дагестан</t>
  </si>
  <si>
    <t>16.01.2021 №09-09-86/21</t>
  </si>
  <si>
    <t>06.04.2022 №09-09-1129/22</t>
  </si>
  <si>
    <t>Республика Карелия</t>
  </si>
  <si>
    <t>15.01.2021 № 287/02-14/Аи</t>
  </si>
  <si>
    <t>08.04.2022 №3698/02-14/Аи</t>
  </si>
  <si>
    <t>Республика Крым</t>
  </si>
  <si>
    <t>15.01.2021 № 16/7055/01-17/1</t>
  </si>
  <si>
    <t>01.11.2021 № 16/01-46/1060</t>
  </si>
  <si>
    <t>12.04.2022 №16/2586/01-17/6</t>
  </si>
  <si>
    <t>Республика Марий Эл</t>
  </si>
  <si>
    <t>15.01.2021 №01-67</t>
  </si>
  <si>
    <t>21.02.2022 № 01-409</t>
  </si>
  <si>
    <t>07.04.2022 № 01-871; 05.10.2022 № 02-2407</t>
  </si>
  <si>
    <t>Республика Мордовия</t>
  </si>
  <si>
    <t>18.01.2021 №2-33</t>
  </si>
  <si>
    <t>25.11.2021 №2-1602; 26.08.2022 № 6-1298</t>
  </si>
  <si>
    <t>12.04.2022 №6-547</t>
  </si>
  <si>
    <t>Республика Северная Осетия-Алания</t>
  </si>
  <si>
    <t>15.01.2021 №72-5</t>
  </si>
  <si>
    <t>15.11.2021 № 72-784; 16.11.2021 № 7154/и; 21.01.2022 № 72-21; 22.11.2022 № 72-651</t>
  </si>
  <si>
    <t>13.04.2022 №06-201</t>
  </si>
  <si>
    <t>Республика Тыва</t>
  </si>
  <si>
    <t>12.01.2021 № 12/21-УН</t>
  </si>
  <si>
    <t>24.06.2021 № 1437/21-УН</t>
  </si>
  <si>
    <t>11.04.2022 №806/22-АБ</t>
  </si>
  <si>
    <t>Республика Хакасия</t>
  </si>
  <si>
    <t>15.01.2021 № 700-52-ЕК</t>
  </si>
  <si>
    <t>29.06.2021 № 700-1190-ЕК</t>
  </si>
  <si>
    <t>07.04.2022 №700-675-ЕК</t>
  </si>
  <si>
    <t>Республика Чувашия</t>
  </si>
  <si>
    <t>15.01.2021 № 04/03-93</t>
  </si>
  <si>
    <t>07.04.2022 №04/03-1530</t>
  </si>
  <si>
    <t>Ростовская область</t>
  </si>
  <si>
    <t>13.01.2021 №18/48</t>
  </si>
  <si>
    <t>28.05.2021 № 5/629; 15.12.2022 № 18/5236</t>
  </si>
  <si>
    <t>07.04.2022 №18/1314; 15.12.2022 № 18/5236</t>
  </si>
  <si>
    <t>Ставропольский край</t>
  </si>
  <si>
    <t>13.01.2021 №08-70</t>
  </si>
  <si>
    <t>08.10.2021 № 08-7158</t>
  </si>
  <si>
    <t>13.04.2022 №08-2515</t>
  </si>
  <si>
    <t>Тамбовская область</t>
  </si>
  <si>
    <t>15.01.2021 № 1.7-01/20318</t>
  </si>
  <si>
    <t>25.06.2021 № 14.1-12/1754; 09.07.2021 №14.1-12/1905; 10.12.2021 № 14.1-12/3598; 23.06.2022 № 14.1-12/2370</t>
  </si>
  <si>
    <t>08.04.2022 №1.11-01/5806</t>
  </si>
  <si>
    <t>Тверская область</t>
  </si>
  <si>
    <t>30.03.2021 №173-ТК</t>
  </si>
  <si>
    <t>Ульяновская область</t>
  </si>
  <si>
    <t>№ 73-П-01/611 исх от 15.01.2021</t>
  </si>
  <si>
    <t>Челябинская область</t>
  </si>
  <si>
    <t>15.01.2021 №1601/82</t>
  </si>
  <si>
    <t>06.04.2022 №1601/1708</t>
  </si>
  <si>
    <t>Алтайский край</t>
  </si>
  <si>
    <t>14.01.2021 №31/П/46</t>
  </si>
  <si>
    <t>Архангельская область</t>
  </si>
  <si>
    <t>14.01.2021 № 214/54</t>
  </si>
  <si>
    <t>Астраханская область</t>
  </si>
  <si>
    <t>20.01.2021 № Н3-01-162</t>
  </si>
  <si>
    <t>14.04.2022 №111-01-01/1421; 21.11.2022 № 111-01-01/5138</t>
  </si>
  <si>
    <t>Белгородская область</t>
  </si>
  <si>
    <t>14.01.2021 № 1/27-11588-12-5</t>
  </si>
  <si>
    <t>Брянская область</t>
  </si>
  <si>
    <t>14.01.2021 №Э-У-58ЭД</t>
  </si>
  <si>
    <t>24.06.2021 № 7-3712и; 14.07.2021 № 7-4155и</t>
  </si>
  <si>
    <t>07.04.2022 №Э-У-838ЭД</t>
  </si>
  <si>
    <t>Владимирская область</t>
  </si>
  <si>
    <t>15.01.2021 № ДЦР-31-01-10</t>
  </si>
  <si>
    <t>Волгоградская область</t>
  </si>
  <si>
    <t>12.01.2021 №22-04-06/31</t>
  </si>
  <si>
    <t>24.05.2021 № 14-13-2804; 12.11.2021 № 22-01-10/4950</t>
  </si>
  <si>
    <t>07.04.2022 №22-01-05/1504</t>
  </si>
  <si>
    <t>Ивановская область</t>
  </si>
  <si>
    <t>13.01.2021 №36/040-09</t>
  </si>
  <si>
    <t>07.07.2021 № 1609/040-09; 21.07.2021 № 1715/040-09; 05.08.2021 № 1824/040-09</t>
  </si>
  <si>
    <t>07.04.2022 №726/040-09</t>
  </si>
  <si>
    <t>Кабардино-Балкарская Республика</t>
  </si>
  <si>
    <t>14.01.2021 № 67-05-08/19</t>
  </si>
  <si>
    <t>12.05.2022 №67-05-08/729; 22.12.2022 № 67-05-08/2530</t>
  </si>
  <si>
    <t>Карачаево-Черкесская Республика</t>
  </si>
  <si>
    <t>18.01.2021 №24</t>
  </si>
  <si>
    <t>25.03.2021 № 14-06/1404</t>
  </si>
  <si>
    <t>07.04.2022 №603</t>
  </si>
  <si>
    <t>Красноярский край</t>
  </si>
  <si>
    <t>20.01.2021 № 73-039</t>
  </si>
  <si>
    <t>Липецкая область</t>
  </si>
  <si>
    <t>15.01.2021 №02-08-412И16-23</t>
  </si>
  <si>
    <t>13.07.2021 № АР-3132; 15.10.2021 № АЯ-4857; 29.10.2021 № АЯ-5076; 22.11.2021 № АР-5391; 14.12.2021 № АЯ-5878; 15.02.2022 № АР-774</t>
  </si>
  <si>
    <t>07.04.2022 №02-02-1417/430КВ-1845</t>
  </si>
  <si>
    <t>Мурманская область</t>
  </si>
  <si>
    <t>18.01.2021 № 31-05/46-3P</t>
  </si>
  <si>
    <t>04.04.2022 №31-05/607-АН; 21.10.2022 № 31-05/1811-АН</t>
  </si>
  <si>
    <t>Новосибирская область</t>
  </si>
  <si>
    <t>13.01.2021 №44-08/32</t>
  </si>
  <si>
    <t>Омская область</t>
  </si>
  <si>
    <t>18.01.2021 № мех-21/ПР-188/04</t>
  </si>
  <si>
    <t>15.09.2022 № ИСХ-22/МПС-5622</t>
  </si>
  <si>
    <t>Орловская область</t>
  </si>
  <si>
    <t>21.01.2021 № 06-13-67</t>
  </si>
  <si>
    <t>17.01.2022 № Д2/68; 29.09.2022 № Д2/2413</t>
  </si>
  <si>
    <t>04.04.2022 № ОК-П13-070-15091</t>
  </si>
  <si>
    <t>Пензенская область</t>
  </si>
  <si>
    <t>15.01.2021 №3-7-12429</t>
  </si>
  <si>
    <t>Псковская область</t>
  </si>
  <si>
    <t>15.01.2021 № СД-02-117</t>
  </si>
  <si>
    <t>06.04.2021 № СД-02-1407; 28.06.2021 № СД-02-2695</t>
  </si>
  <si>
    <t>07.04.2022 №УЦС-09-277</t>
  </si>
  <si>
    <t>Республика Бурятия</t>
  </si>
  <si>
    <t>15.01.2021 № 01.13.-И26/21</t>
  </si>
  <si>
    <t>14.07.2021 № 01.13-14-И962/21; 29.10.2021 № 01.13-04-И1490/21; 17.11.2021 № 68-01-И171/21</t>
  </si>
  <si>
    <t>08.04.2022 №01.13-04-И431/22; 04.10.2022 № 01.13-04-И1249/22</t>
  </si>
  <si>
    <t>Республика Коми</t>
  </si>
  <si>
    <t>12.02.2021 №03-03-307</t>
  </si>
  <si>
    <t>Республика Саха (Якутия)</t>
  </si>
  <si>
    <t>15.01.2021 № 05/02/01-127</t>
  </si>
  <si>
    <t>24.05.2021 № 323-А4; 18.08.2021 № 05/0501/НГ-4648</t>
  </si>
  <si>
    <t>07.06.2022 №05/02/01-3685</t>
  </si>
  <si>
    <t>Самарская область</t>
  </si>
  <si>
    <t>14.01.2021 № ДИТиС/24</t>
  </si>
  <si>
    <t>16.06.2021 № МЗ/1817-исх; 06.09.2021 № ДИТиС/1210; 10.06.2022 № ДИТиС/778; 19.08.2022 № ДИТиС/1070</t>
  </si>
  <si>
    <t>30.05.2022 №ДИТиС/705</t>
  </si>
  <si>
    <t>Сахалинская область</t>
  </si>
  <si>
    <t>15.01.2021 № Исх-3.31-76/21</t>
  </si>
  <si>
    <t>18.06.2021 № Исх-3.31-1746/21</t>
  </si>
  <si>
    <t>07.04.2022 № Исх-3.31-1028/22</t>
  </si>
  <si>
    <t>Свердловская область</t>
  </si>
  <si>
    <t>12.01.2021 №41-01-79/17</t>
  </si>
  <si>
    <t>08.09.2021 № 41-01-79/2730; 26.07.2022 № 41-01-82/3280; 17.11.2022 № 41-01-79/5191</t>
  </si>
  <si>
    <t>17.11.2022 № 41-01-79/5191</t>
  </si>
  <si>
    <t>Севастополь</t>
  </si>
  <si>
    <t>13.01.2021 №117/01-01-02.1-15/02/21</t>
  </si>
  <si>
    <t>Томская область</t>
  </si>
  <si>
    <t>15.01.2021 №СИ-16-016</t>
  </si>
  <si>
    <t>16.04.2021 № СИ-16-322; 10.11.2021 № СИ-24-734; 19.10.2022 № АР-24-780</t>
  </si>
  <si>
    <t>08.04.2022 №АР-16-243; 19.10.2022 № АР-24-780</t>
  </si>
  <si>
    <t>Тульская область</t>
  </si>
  <si>
    <t>15.01.2021 № 55-r-21/315</t>
  </si>
  <si>
    <t>07.04.2022 №55-к-21/3929; 17.11.2022 № 11-03/47</t>
  </si>
  <si>
    <t>Чеченская республика</t>
  </si>
  <si>
    <t>15.01.2021 №59/11-01</t>
  </si>
  <si>
    <t>13.04.2022 №1353/07-01</t>
  </si>
  <si>
    <t>Приморский край</t>
  </si>
  <si>
    <t>13.01.2021 №11/113</t>
  </si>
  <si>
    <t>07.04.2022 №КВ-40/1342</t>
  </si>
  <si>
    <t>Оренбургская область</t>
  </si>
  <si>
    <t>18.01.2021 №18/47</t>
  </si>
  <si>
    <t>22.04.2022 №18/884; 25.10.2022 &lt;номер не указан&gt;</t>
  </si>
  <si>
    <t>Магаданская область</t>
  </si>
  <si>
    <t>15.01.2021 № 157/01/02</t>
  </si>
  <si>
    <t>07.04.2022 № 405/02-3</t>
  </si>
  <si>
    <t>Республика Ингушетия</t>
  </si>
  <si>
    <t>13.01.2021 №22/03/01</t>
  </si>
  <si>
    <t>07.04.2022 №1370/03</t>
  </si>
  <si>
    <t>Пермский край</t>
  </si>
  <si>
    <t>15.01.2021 № 01-67-47</t>
  </si>
  <si>
    <t>Камчатский край</t>
  </si>
  <si>
    <t>15.01.2021 № 56.02/43</t>
  </si>
  <si>
    <t>Республика Татарстан</t>
  </si>
  <si>
    <t>11.01.2021 № 7-1/24</t>
  </si>
  <si>
    <t>16.03.2022 № 7-1/1404; 13.05.2022 № 7-1/2688; 26.05.2022 № 7-1/2962</t>
  </si>
  <si>
    <t>07.04.2022 №7-1/1974; 08.09.2022 № 7-1/5426; 12.08.2022 № 7-1/4817</t>
  </si>
  <si>
    <t>Удмуртская Республика</t>
  </si>
  <si>
    <t>12.01.2021 №01-27/0022</t>
  </si>
  <si>
    <t>09.12.2021 № 7-281э/2168; 17.01.2021 № В12-21-02/0013; 03.11.2022 № В12-21-02/0539; 29.11.2022 № В-12-21-04/0525</t>
  </si>
  <si>
    <t>07.04.2022 № В12-21-02/0125; 03.11.2022 № В12-21-02/0539; 29.11.2022 № В-12-21-04/0525</t>
  </si>
  <si>
    <t>Республика Адыгея</t>
  </si>
  <si>
    <t>05.02.2021№02/304</t>
  </si>
  <si>
    <t>03.12.2021 № А-3396</t>
  </si>
  <si>
    <t>07.04.2022 №02/840</t>
  </si>
  <si>
    <t>Ямало-Ненецкий автономный округ</t>
  </si>
  <si>
    <t>№ 89-03-01-04-04/105 от 18.01.2021</t>
  </si>
  <si>
    <t>07.04.2022 №89/01-04-04/6251</t>
  </si>
  <si>
    <t>Забайкальский край</t>
  </si>
  <si>
    <t>13.01.2021 №36-АК</t>
  </si>
  <si>
    <t>16.04.2021 № 1005-АК; 29.09.2022 № 3730-КК</t>
  </si>
  <si>
    <t>Костромская область</t>
  </si>
  <si>
    <t>№ 41/11 от 13.01.2021</t>
  </si>
  <si>
    <t>14.07.2021 № 41/499</t>
  </si>
  <si>
    <t>07.04.2022 №ПБ-2919/7</t>
  </si>
  <si>
    <t>Санкт-Петербург</t>
  </si>
  <si>
    <t xml:space="preserve">
09.02.2021 №13-07-201/21-0-0</t>
  </si>
  <si>
    <t>07.04.2022 №01-10-1706/22-0-1</t>
  </si>
  <si>
    <t>Чукотский автономный округ</t>
  </si>
  <si>
    <t>№01-09/25 от 12.03.2021</t>
  </si>
  <si>
    <t>17.11.2021 № 5668104-8</t>
  </si>
  <si>
    <t>08.04.2022 №01-09/37</t>
  </si>
  <si>
    <t>Амурская область</t>
  </si>
  <si>
    <t>08.04.2022 №06-08-725</t>
  </si>
  <si>
    <t>Курская область</t>
  </si>
  <si>
    <t>14.01.2021 №06.1-02-06/68</t>
  </si>
  <si>
    <t>Ленинградская область</t>
  </si>
  <si>
    <t>14.01.2021 № 004-15157/2020-0-1</t>
  </si>
  <si>
    <t>13.04.2022 №004-1602/2022-2-1</t>
  </si>
  <si>
    <t>Хабаровский край</t>
  </si>
  <si>
    <t>18.01.2021 № 02.02-02-87</t>
  </si>
  <si>
    <t>14.07.2021 № 02.04.-04-2282; 24.09.2021 № 02.04-04-3075; 28.09.2021 № 02.04-04-3110; 05.10.2021 № 02.04-04-3187</t>
  </si>
  <si>
    <t>Иркутская область</t>
  </si>
  <si>
    <t>30.12.2020 № 02-16-9864/20</t>
  </si>
  <si>
    <t>03.12.2021 № 02-65-666/21; 03.03.2022 № 02-65-384/22</t>
  </si>
  <si>
    <t>07.04.2022 №02-65-613/22; 09.01.2023 № 02-65-17/23</t>
  </si>
  <si>
    <t>Смоленская область</t>
  </si>
  <si>
    <t>19.02.2021 №МЭДО-09/0344</t>
  </si>
  <si>
    <t>08.04.2022 МЭДО-06/0846 Исх</t>
  </si>
  <si>
    <t>Краснодарский край</t>
  </si>
  <si>
    <t>19.01.2021 № 86-06.01-05-144/21</t>
  </si>
  <si>
    <t>город Москва</t>
  </si>
  <si>
    <t>Итого</t>
  </si>
  <si>
    <t>С федсервисами</t>
  </si>
  <si>
    <t>Без федсервисов</t>
  </si>
  <si>
    <r>
      <rPr>
        <b/>
        <sz val="10"/>
        <color theme="1"/>
        <rFont val="Calibri"/>
        <family val="2"/>
        <charset val="204"/>
      </rPr>
      <t xml:space="preserve">Регион
РЕЙТИНГ </t>
    </r>
    <r>
      <rPr>
        <b/>
        <sz val="10"/>
        <color rgb="FFFF0000"/>
        <rFont val="Calibri"/>
        <family val="2"/>
        <charset val="204"/>
      </rPr>
      <t>01.01-12.04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</si>
  <si>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</si>
  <si>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</si>
  <si>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Доля сообщений с признаком "фаст-трек", ответ на которые был дан в отчетный период, %</t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</si>
  <si>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</si>
  <si>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</si>
  <si>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Для расчета показателей К1, К2, К3.1,К3.2, K8, M2.2, P1, P2, P3</t>
  </si>
  <si>
    <r>
      <t>СВОД ДЛЯ РАСЧЕТА РЕЙТИНГА</t>
    </r>
    <r>
      <rPr>
        <b/>
        <sz val="9"/>
        <rFont val="Calibri"/>
        <family val="2"/>
        <charset val="204"/>
      </rPr>
      <t xml:space="preserve">
Общее количество организаций в субъекте, в качестве основы используются данные от кураторов (столбцы H-M), данные из писем регионов в МЦ РФ (столбцы N-AI, столбцы AU-BP), данные из официальной статистики (столбцы AJ-AT)
</t>
    </r>
    <r>
      <rPr>
        <b/>
        <sz val="10"/>
        <rFont val="Calibri"/>
        <family val="2"/>
        <charset val="204"/>
      </rPr>
      <t xml:space="preserve">
</t>
    </r>
  </si>
  <si>
    <t>11.11.2022 № М17-2489; 11.01.2023 № М17-11-15; 24.01.2023 № М17-11-109</t>
  </si>
  <si>
    <t>15.11.2021 № 21/8291-03-АА; 18.07.2022 № 1577-СС; 23.09.2022 № 2250-СС; 20.03.2023 № 561-СС</t>
  </si>
  <si>
    <t>25.04.2022 №21/3416-09-ЕМ; 20.03.2023 № 561-СС; 17.04.2023 № 841-СС</t>
  </si>
  <si>
    <t>23.04.2021 № 1601/1702; 29.06.2022 № 1601/3172; 20.12.2022 № 1601/6552</t>
  </si>
  <si>
    <t>26.09.2022 № 12-04/1056</t>
  </si>
  <si>
    <t>14.04.2021 № 28-26/1463; 06.10.2021 № 28-26/4151; 01.11.2021 № 28-26/4537; 10.06.2022 № 28-01-22/2030; 13.02.2023 № 11-03/21</t>
  </si>
  <si>
    <t>11.05.2021 № 18/999; 20.05.2021№ 18/1056; 22.07.2021 № 18/1510; 24.12.2021 № 18/2803; 25.10.2022 &lt;номер не указан&gt;; 03.02.2023 № 18/147</t>
  </si>
  <si>
    <t>08.04.2022 №01-67-2675; 09.02.2023 № 01-67-1028</t>
  </si>
  <si>
    <t>19.04.2021 № 01-16-334/21-1-0; 11.10.2021 № 01-16-1275/21-0-0; 11.10.2021 № 01-16-1274/21-0-0; 03.03.2023 № 01-10-237/23-0-0</t>
  </si>
  <si>
    <t xml:space="preserve">21.09.2021 № 86-06.01-05-4230/21; 29.11.2022 № 86-06.01-05-6229/22; 19.12.2022 № 9235/07.02-10
</t>
  </si>
  <si>
    <t>13.04.2022 №86-06.01-05-1830/22; 29.11.2022 № 86-06.01-05-6229/22; 19.12.2022 № 9235/07.02-10</t>
  </si>
  <si>
    <t>* Подключенными считаются организации, для которых соблюдены следующие условия: нажат чекбокс "ЛКО готов к работе", есть хотя бы одна учетная запись с нажатым чекбоксом "Мной пройдено обучение"</t>
  </si>
  <si>
    <t>08.04.2022 №73-0418; 13.10.2022 № 73-01290; 18.04.2023 № 143-272828</t>
  </si>
  <si>
    <t>21.04.2022 № П 32/63; 17.04.2023 № 27/1000</t>
  </si>
  <si>
    <t>21.04.2023 № 2248-03-1-29</t>
  </si>
  <si>
    <t>15.07.2021 № 73-0861; 01.09.2021 № 73-01025; 25.11.2021 № 73-01403; 13.10.2022 № 73-01290; 18.04.2023 № 143-272828</t>
  </si>
  <si>
    <t>26.08.2021 № 9/80; 31.03.2021 № 9/136; 06.12.2021 № 9/140; 17.04.2023 № 27/1000</t>
  </si>
  <si>
    <t>22.04.2022 №Исх-324-188995/22; 12.10.2022 № Исх-324-484450/22; 17.04.2023 Исх-324-189606/23; 19.05.2023 № Исх-324-253493/23</t>
  </si>
  <si>
    <t>22.09.2022 № М17-2051; 11.11.2022 № М17-2489; 01.06.2023 № М17-11-1056</t>
  </si>
  <si>
    <t>27.04.2022 №01-01-50/1166; 17.05.2023 № 01-01-50/1566</t>
  </si>
  <si>
    <t>-</t>
  </si>
  <si>
    <t>07.04.2021 № 08-31/12407-20м; 28.11.2022 № 08-41/1916-22; 25.05.2023 № 08-41/1147-23</t>
  </si>
  <si>
    <t>07.04.2022 №08-31/1408/2-22м;  25.05.2023 № 08-41/1147-23</t>
  </si>
  <si>
    <t>07.04.2021 № 31/П/1065; 15.10.2021 № 31/П/2985; 23.05.2023 № 31/П/1172</t>
  </si>
  <si>
    <t>07.04.2022 №31/П/905; 17.05.2023 № 3555</t>
  </si>
  <si>
    <t>30.06.2021 № 1026/01-31-01-18/02/21; 22.05.2023 № 4635/01-01-02.1-14/02/23</t>
  </si>
  <si>
    <t>06.04.2022 №2977/01-01-02.1-15/02/22; 22.05.2023 № 4635/01-01-02.1-14/02/23</t>
  </si>
  <si>
    <t>Региональные операторы по обращению с твердыми коммунальными отходами</t>
  </si>
  <si>
    <t>Операторы по приему платежей в сфере ЖКХ/расчетные центры</t>
  </si>
  <si>
    <t>** В случае если число подключенных ЛКО с соответствующим типом превышает оценку соответствующих организаций в регионе (оценка формируется на основе данных официальной статистики, писем субъектов Российской Федерации, данных от кураторов регионов), к примеру в результате несвоевременного удаления ЛКО из Системы после проведенной реструкутризации РОИВ или ОМСУ на региональном уровне, число подключенных ЛКО приравнивалось к оценке числа соответствующих организаций в регионе</t>
  </si>
  <si>
    <t>Доля подключенных к ПОС РОИВ** в части обработки сообщений %</t>
  </si>
  <si>
    <t>Доля подключенных к ПОС ОМСУ** в части обработки сообщений, %</t>
  </si>
  <si>
    <t>Доля подключенных к ПОС организаций 1-й очереди внедрения**, %</t>
  </si>
  <si>
    <t>Доля подключенных к ПОС организаций 2-й очереди внедрения**, %</t>
  </si>
  <si>
    <t>Общее количество ОМСУ и организаций (офиц. статистика):
ОМСУ - https://rosstat.gov.ru/storage/mediabank/Munst.htm
Школы - https://docs.edu.gov.ru/document/70ecc3b178e0b8397d234697c42e0ad8/
Детские сады - https://1sep.edu.ru/rosstat/
Учреждения здравоохранения - https://rosstat.gov.ru/folder/13721</t>
  </si>
  <si>
    <t>Общее количество РОИВ, ОМСУ, учреждений образования и здравоохранения: 
Дополнение к письму МЦ РФ № ОК-П13-070-38964 от 25.12.2020</t>
  </si>
  <si>
    <t>Общее количество РОИВ, ОМСУ, учреждений образования и здравоохранения (письмо МЦ РФ № ОК-П13-070-38964 от 25.12.2020)</t>
  </si>
  <si>
    <t xml:space="preserve">Общее количество организаций второй очереди внедения (письма МЦ РФ № ОК-П13-070-15091 от 04.04.2022 ; № ОК-П13-070-22109 от 29.03.2023)                         
                                                        </t>
  </si>
  <si>
    <t xml:space="preserve">19.04.2021 № 14ИСХ-6235/; 30.04.2021 № Исх-8450/16-06а; 03.08.2021 № Исх-15309/16-06о; 13.08.2021 № 11-6556/Исх; 06.08.2021 № ИСХ-12261; 21.09.2021 № Исх-19364/16-06о; 18.11.2021 Исх-24168/16-06о; 29.08.2022 № 18Исх-18521/16-03; 07.07.2023 № 18Исх-14263/06-01
</t>
  </si>
  <si>
    <t>13.04.2022 11-3423/Исх; 17.11.2022 № 20Исх-23692; 07.07.2023 № 18Исх-14263/06-01</t>
  </si>
  <si>
    <t>22.06.2021 № Исх-001-300334/21; 09.08.2021 № Исх-324-357210/21; 25.10.2021 № Исх-324-498569/21; 01.12.2021 № Исх-109-564116/21; 11.02.2022 № Исх-324-60119/22; 29.07.2022 № Исх-324-357138/22; 12.10.2022 № Исх-324-484450/22; 11.07.2023 № Исх-324-353562/23</t>
  </si>
  <si>
    <t>13.12.2021 № 018/АЭ-01-07-3484; 28.06.2023 № 018/АЭ-03-06-1644</t>
  </si>
  <si>
    <t>20.07.2023 № АУ/4-2729</t>
  </si>
  <si>
    <t>24.05.2021 № 01-01-50/1492; 08.06.2021 № 01-01-50/1698; 23.06.2021 № 01-01-50/1869; 28.06.2021 № 01-01-50/1950; 01.07.2021 №01-01-50/2009; 09.07.2021 № 01-01-50/2130; 09.07.2021 № 01-01-50/2131; 09.07.2021 № 01-01-50/2132; 07.10.2021 № 01-01-50/3103; 24.11.2021 № 01-01-05/3645; 24.01.2022 № 01-01-50/126; 24.06.2022 № 01-01-50/1704; 16.02.2023 № 01-01-50/466; 17.05.2023 № 01-01-50/1566; ; 03.07.2023 № 01-01-05/2026</t>
  </si>
  <si>
    <t>08.07.2021 №211674-062; 30.06.2023 № 19/4135-23</t>
  </si>
  <si>
    <t>11.04.2022 №22/0719-00/1; 15.03.2023 №19/1491-23; 30.06.2023 № 19/4135-23</t>
  </si>
  <si>
    <t>10.06.2021 № ИХ.20-1395_21; 08.07.2021 № ИХ.20-1624/21; 04.10.2021 № ИХ.20-2385/21; 03.07.2023 № ИХ.20-1239/2023</t>
  </si>
  <si>
    <t>13.07.2021 № 05-15/1147; 26.08.2021 № 03-27/7526; 03.07.2023 № 02-02/30/5306</t>
  </si>
  <si>
    <t>22.04.2022 №02-02/30/3468; 03.07.2023 № 02-02/30/5306</t>
  </si>
  <si>
    <t>26.04.2021 № И16-35/3808; 24.11.2022 № 2596-МЦ; 15.06.2023 № 1552-МЦ; 23.06.2023 № 5501</t>
  </si>
  <si>
    <t>09.04.2021 № ИСХ.07-00533/21; 24.05.2021 № ИСХ.07-00762/21; 09.06.2021 № ИСХ.07-00842/21; 28.09.2021 № ИСХ.07-01383/21; 11.08.2022 № ИСХ.07-01098/22; 17.08.2022 № ИСХ-07-01128/22; 09.02.2023 № ИСХ.07-00138/23; 04.07.2023 № ИСХ.08-04153/23</t>
  </si>
  <si>
    <t>25.08.2021 № 09-09-2101/21; 27.10.2021 № 09-09-2809/21; 06.06.2023 № 09-04/1-2124/23; 06.07.2023 № 09-04/1-2618/23</t>
  </si>
  <si>
    <t>07.05.2021 № 5373/02-14/Аи; 08.10.2021 № 10843/02-14/Аи; 23.11.2021 № 12565/02-14/Аи; 19.06.2023 № 6543/02-14/Аи; 28.06.2023 № 7048/02-14/Аи; 30.06.2023 № 7188/02-14/Аи</t>
  </si>
  <si>
    <t>27.08.2021 № 05/07-13829; 30.08.2021 № 04/03-3142; 14.09.2021 № 04/03-3311; 26.11.2021 № 04/03-4352; 21.01.2022 № 04/03-228; 20.01.2022 №04/05-205; 20.01.2023 № 04/03-258; 01.02.2023 № 04/03/496; 30.06.2023 № 10/18-9584</t>
  </si>
  <si>
    <t>17.05.2021 № С1-01-1636; 13.07.2021 № МТ-01-2358; 27.08.2021 № МГ-01-2981; 15.05.2023 № 111-01-23/2154; 05.07.2023 №111-01-23/3057</t>
  </si>
  <si>
    <t>23.09.2021 № 67-05-08/1410; 17.12.2021 № 67-05-08/1898; 22.12.2022 № 67-05-08/2530; 12.07.2023 № 67-05-08/1397</t>
  </si>
  <si>
    <t>12.07.2021 № 31-05/1348-ЗР; 10.09.2021 № 31-05/1685-ЗС; 02.11.2021 № 31-05/1982-АН; 12.01.2022 № 31-05/16-АН; 27.12.2022 № 31-05/2269-АН; 02.09.2022 № 31-05/1504-АН; 30.06.2023 № 31-05/1051-ВА; 12.07.2023 № 31-05/1110-АК</t>
  </si>
  <si>
    <t>01.07.2021 № 03-01-2051; 26.11.2021 № 03-01-4203; 05.07.2023 №03-1-34/15020</t>
  </si>
  <si>
    <t>22.09.2021 № 2971/07-01; 17.07.2023 № 2645/07-01</t>
  </si>
  <si>
    <t>01.04.2021 № 11/3658; 29.11.2021 № КВ-40/4218; 13.01.2023 № КВ-40/67; 20.03.2023 № КВ-40/902; 06.06.2023 № КВ-40/2068; КВ-40/2672 от 17.07.2023</t>
  </si>
  <si>
    <t>05.04.2021 № 2275/01/02; 24.05.2021 № 3471/01/02; 29.06.2023 №1178/02-3; 13.07.2023 № 1272/02-3</t>
  </si>
  <si>
    <t>22.09.2021 № 01-67-2536; 03.11.2021 № 01-67-2935; 12.12.2022 № 01-67-9378; 29.06.2023 № 01-67-4918</t>
  </si>
  <si>
    <t>25.06.2021 № 56.02/1068; 16.11.2022 № 56.02/2319; 25.07.2023 № 56.02/1311</t>
  </si>
  <si>
    <t>09.04.2022 №56.02/688; 24.07.2023 № 56.02/1300</t>
  </si>
  <si>
    <t>02.06.2021 № 89/01-04-04/9358; 04.10.2021 № 89-11-04/6023; 24.11.2022 № 89/01-04-04/21548; 13.07.2023 № 89/01-04/12201</t>
  </si>
  <si>
    <t>24.05.2021 № 06.1-02-12/1497; 29.06.2023 № 10.1-02-11/2335</t>
  </si>
  <si>
    <t>06.04.2022 №07.1-02-12/1183; 10.04.2023 № 10.1-02-11/1275; 04.07.2023 № 10.1-02-11/2397</t>
  </si>
  <si>
    <t>07.04.2022 №05.01-15-1199; 15.06.2023 №05.01-15-2155</t>
  </si>
  <si>
    <t>Регион
РЕЙТИНГ 01.01-31.07</t>
  </si>
  <si>
    <t>Подключено* ЛКО (сообщения) на 31.07</t>
  </si>
  <si>
    <t>Размещено виджетов ЭФС на 31.07</t>
  </si>
  <si>
    <t>Количество подведомственных ЛКО, для которых настроено хотя бы одно автоправило на 31.07</t>
  </si>
  <si>
    <t>Количество подведомственных ЛКО на 31.07</t>
  </si>
  <si>
    <t>Количество ЛКО РОИВ, ОМСУ и организаций (1-й и 2-й очередей внедрения), в которых включена автокоординация на 31.07</t>
  </si>
  <si>
    <t>Количество ЛКО РОИВ, ОМСУ и организаций (1-й и 2-й очередей внедрения) на 31.07</t>
  </si>
  <si>
    <t>Количество ответов с использованием шаблонов (01.01-31.07)</t>
  </si>
  <si>
    <t>Количество ответов, которые были даны в отчетном периоде (01.01-31.07)</t>
  </si>
  <si>
    <t>Количество сообщений с фаст-треком, ответ на которые был дан в срок в отчетный период (01.01-31.07)</t>
  </si>
  <si>
    <t>Количество сообщений без фаст-трека, ответ на которые был дан в срок в отчетный период (01.01-31.07)</t>
  </si>
  <si>
    <t>Количество сообщений, ответ на которые был дан в регламентный срок, входящий в отчетный период (01.01-31.07)</t>
  </si>
  <si>
    <t>Количество сообщений, регламентный срок ответа на которые входит в отчетный период (01.01-31.07)</t>
  </si>
  <si>
    <t>Количество оценок «4» и «5», поставленых ответам, данным в отчетном периоде  (01.01-31.07)</t>
  </si>
  <si>
    <t>Общее количество оценок, поставленых ответам, данным в отчетном периоде  (01.01-31.07)</t>
  </si>
  <si>
    <t>Количество сообщений, поступивших в ПОС за период 01.01.23-31.07.23</t>
  </si>
  <si>
    <t>Количество сообщений, переданных из РГИС в ПОС методом "Витрина данных" за период 01.01.23-31.07.23</t>
  </si>
  <si>
    <t>Общее количество обращений в субъекте, данные из ССТУ за период за период 01.01.23-31.07.23</t>
  </si>
  <si>
    <t>Общее количество сообщений, поступивших в РГИС, за период 01.01.23-31.07.23</t>
  </si>
  <si>
    <t>Количество обращений по 59-ФЗ, переданных из РГИС в ПОС методом "Витрина данных" за период 01.01.23-31.07.23</t>
  </si>
  <si>
    <t>07.04.2022 №ИХ.20-755/22; 24.04.2023 №ИХ.20-737/2023; 28.07.2023 №ИХ.20-1494/2023; 28.07.2023 №ИХ.01-6940/2023; 28.07.2023 №ИХ.01-6941/2023</t>
  </si>
  <si>
    <t>01.04.2021 № ИХ01-4388/21; 01.11.2021 № ИХ.01-14892/21; 23.11.2022 № ИХ.01-17414/22; 05.04.2023 № ИХ.01-4619/23; 27.07.2023 № ИХ.01-10498/23</t>
  </si>
  <si>
    <t>08.06.2022 №ИХ.01-8310/22; 23.11.2022 № ИХ.01-17414/22; 05.04.2023 № ИХ.01-4619/23; 27.07.2023 № ИХ.01-10498/23</t>
  </si>
  <si>
    <t>10.09.2021 № 3756-01-14; 29.09.2021 № 4081-01-14; 15.11.2021 № 4745-01-14; 27.07.2023 № 2478-01-15</t>
  </si>
  <si>
    <t>08.09.2021 № 713-71-06; 23.09.2021 № 767-71-06; 27.06.2022 № 594-71-08; 08.08.2023 № 833-71-08</t>
  </si>
  <si>
    <t>07.04.2022 №2908-08-04; 08.08.2023 № 833-71-08</t>
  </si>
  <si>
    <t>22.07.2021 № 73-П-01/21840исх; 19.10.2021 № 73-П-КРИТ/4472исх; 18.01.2022 № 193-4106; 04.04.2023 № 73-П-КРИТ-01/727исх; 19.06.2023 № 73-П-КРИТ-01/1268исх; 01.08.2023 № 73-П-КРИТ-01.01/1601исх</t>
  </si>
  <si>
    <t>06.04.2022 №73-АГ-08/9948; 04.04.2023 № 73-П-КРИТ-01/727исх; 05.04.2023 № 73-АГ-05/9796исх; 04.04.2023 № 73-П-КРИТ-01/727исх; 19.06.2023 № 73-П-КРИТ-01/1268исх; 01.08.2023 № 73-П-КРИТ-01.01/1601исх</t>
  </si>
  <si>
    <t>13.07.2021 № 214/1269; 16.07.2021 № 214/1283; 26.08.2021 №214/1533; 10.09.2021 № 214/1610; 10.03.2023 № 214/359; 30.06.2023 № 214/1008; 25.07.2023 № 214/1133</t>
  </si>
  <si>
    <t>07.04.2022 №214/546; 20.04.2022 № 214/657; 10.03.2023 №214/359; 16.03.2023 №214/399; 16.06.2023 №214/934</t>
  </si>
  <si>
    <t>24.06.2021 № ДЦР-988-01-10; 06.05.2022 № ДЦР-825-01-10; 20.02.2023 № МЦР-255-01-09; 27.07.2023 № МЦР-1316-01-09</t>
  </si>
  <si>
    <t>25.04.2022 №ДЦР-759-01-10; 21.10.2022 № ДЦР-2114-01-10; 27.07.2023 № МЦР-1316-01-09</t>
  </si>
  <si>
    <t>10.06.2021 № 1245-08/32; 08.06.2023 № 1739-16/32; 10.08.2023 № 2564-16/32</t>
  </si>
  <si>
    <t>12.04.2022 №952-08/32; 27.07.2023 № 2381-16/32</t>
  </si>
  <si>
    <t>21.04.2021 № 01-06-609; 12.07.2021 № 06-08-1137; 23.09.2021 № 06-08-1722; 13.07.2023 № 01-5803; 26.07.2023 № 01-6146</t>
  </si>
  <si>
    <t>14.07.2021 № РМ-и-10815/2021; 08.08.2023 № 4-1138/2023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</si>
</sst>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  <scheme val="minor"/>
    </font>
    <font>
      <b/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name val="Calibri"/>
      <family val="2"/>
      <charset val="204"/>
    </font>
    <font>
      <sz val="10"/>
      <name val="Arial"/>
      <family val="2"/>
      <charset val="204"/>
      <scheme val="minor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sz val="10"/>
      <name val="Calibri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8"/>
      <name val="Calibri"/>
      <family val="2"/>
      <charset val="204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7" fillId="0" borderId="0" xfId="0" applyFont="1" applyFill="1"/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0" fillId="0" borderId="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9" fontId="19" fillId="0" borderId="15" xfId="0" applyNumberFormat="1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/>
    </xf>
    <xf numFmtId="0" fontId="16" fillId="0" borderId="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15" fillId="0" borderId="0" xfId="0" applyFont="1" applyAlignment="1"/>
    <xf numFmtId="0" fontId="17" fillId="0" borderId="0" xfId="0" applyFont="1" applyFill="1" applyAlignment="1">
      <alignment vertical="top"/>
    </xf>
    <xf numFmtId="0" fontId="17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7" fillId="0" borderId="0" xfId="0" applyFont="1" applyFill="1"/>
    <xf numFmtId="1" fontId="26" fillId="0" borderId="15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/>
    </xf>
    <xf numFmtId="1" fontId="26" fillId="0" borderId="4" xfId="0" applyNumberFormat="1" applyFont="1" applyFill="1" applyBorder="1" applyAlignment="1">
      <alignment horizontal="center" vertical="center"/>
    </xf>
    <xf numFmtId="3" fontId="26" fillId="0" borderId="4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" fontId="27" fillId="0" borderId="15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1" fontId="26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/>
    <xf numFmtId="0" fontId="20" fillId="0" borderId="2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center" vertical="center" wrapText="1"/>
    </xf>
    <xf numFmtId="1" fontId="26" fillId="0" borderId="16" xfId="0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18" fillId="0" borderId="7" xfId="0" applyFont="1" applyFill="1" applyBorder="1" applyAlignment="1">
      <alignment horizontal="center" vertical="top" wrapText="1"/>
    </xf>
    <xf numFmtId="0" fontId="2" fillId="0" borderId="14" xfId="0" applyFont="1" applyFill="1" applyBorder="1"/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/>
    <xf numFmtId="0" fontId="2" fillId="0" borderId="11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4" xfId="0" applyFont="1" applyFill="1" applyBorder="1"/>
    <xf numFmtId="0" fontId="1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16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16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/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0" fontId="16" fillId="0" borderId="5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J90"/>
  <sheetViews>
    <sheetView tabSelected="1" workbookViewId="0">
      <pane xSplit="3" ySplit="3" topLeftCell="EW4" activePane="bottomRight" state="frozen"/>
      <selection pane="topRight" activeCell="D1" sqref="D1"/>
      <selection pane="bottomLeft" activeCell="A4" sqref="A4"/>
      <selection pane="bottomRight" activeCell="FI2" sqref="FI2"/>
    </sheetView>
  </sheetViews>
  <sheetFormatPr defaultColWidth="12.6640625" defaultRowHeight="15.75" customHeight="1" x14ac:dyDescent="0.25"/>
  <cols>
    <col min="1" max="1" width="5" style="42" customWidth="1"/>
    <col min="2" max="2" width="7.88671875" style="42" customWidth="1"/>
    <col min="3" max="3" width="26.6640625" style="42" customWidth="1"/>
    <col min="4" max="4" width="9.33203125" style="42" customWidth="1"/>
    <col min="5" max="9" width="13.33203125" style="42" customWidth="1"/>
    <col min="10" max="11" width="9" style="42" customWidth="1"/>
    <col min="12" max="12" width="10.44140625" style="42" customWidth="1"/>
    <col min="13" max="15" width="9" style="42" customWidth="1"/>
    <col min="16" max="16" width="12.109375" style="42" customWidth="1"/>
    <col min="17" max="18" width="8.6640625" style="42" customWidth="1"/>
    <col min="19" max="23" width="9.88671875" style="42" customWidth="1"/>
    <col min="24" max="24" width="11.6640625" style="42" customWidth="1"/>
    <col min="25" max="26" width="9.109375" style="42" customWidth="1"/>
    <col min="27" max="36" width="9.6640625" style="42" customWidth="1"/>
    <col min="37" max="37" width="10.33203125" style="42" customWidth="1"/>
    <col min="38" max="46" width="9.33203125" style="42" customWidth="1"/>
    <col min="47" max="47" width="12.33203125" style="42" customWidth="1"/>
    <col min="48" max="68" width="8.33203125" style="42" customWidth="1"/>
    <col min="69" max="74" width="8.33203125" style="47" customWidth="1"/>
    <col min="75" max="85" width="8.88671875" style="42" customWidth="1"/>
    <col min="86" max="88" width="9.44140625" style="42" customWidth="1"/>
    <col min="89" max="89" width="18.33203125" style="42" customWidth="1"/>
    <col min="90" max="90" width="13.109375" style="42" customWidth="1"/>
    <col min="91" max="93" width="14.88671875" style="42" customWidth="1"/>
    <col min="94" max="94" width="15" style="42" customWidth="1"/>
    <col min="95" max="96" width="17" style="42" customWidth="1"/>
    <col min="97" max="97" width="16" style="42" customWidth="1"/>
    <col min="98" max="100" width="14.88671875" style="42" customWidth="1"/>
    <col min="101" max="101" width="12.6640625" style="42"/>
    <col min="102" max="102" width="10.109375" style="42" customWidth="1"/>
    <col min="103" max="103" width="12.6640625" style="42"/>
    <col min="104" max="104" width="10.109375" style="42" customWidth="1"/>
    <col min="105" max="105" width="12.6640625" style="42"/>
    <col min="106" max="106" width="10.109375" style="42" customWidth="1"/>
    <col min="107" max="109" width="12.6640625" style="42" customWidth="1"/>
    <col min="110" max="110" width="11" style="42" customWidth="1"/>
    <col min="111" max="113" width="14.109375" style="42" customWidth="1"/>
    <col min="114" max="114" width="9.6640625" style="42" customWidth="1"/>
    <col min="115" max="115" width="12.109375" style="42" customWidth="1"/>
    <col min="116" max="116" width="9.6640625" style="42" customWidth="1"/>
    <col min="117" max="117" width="12.6640625" style="42"/>
    <col min="118" max="118" width="10" style="42" customWidth="1"/>
    <col min="119" max="119" width="14.44140625" style="42" customWidth="1"/>
    <col min="120" max="120" width="10" style="42" customWidth="1"/>
    <col min="121" max="121" width="12.6640625" style="42"/>
    <col min="122" max="122" width="10.88671875" style="42" customWidth="1"/>
    <col min="123" max="123" width="9.88671875" style="42" customWidth="1"/>
    <col min="124" max="124" width="13.88671875" style="42" customWidth="1"/>
    <col min="125" max="125" width="17.6640625" style="42" customWidth="1"/>
    <col min="126" max="126" width="15.109375" style="42" customWidth="1"/>
    <col min="127" max="127" width="13.6640625" style="42" customWidth="1"/>
    <col min="128" max="128" width="15.44140625" style="42" customWidth="1"/>
    <col min="129" max="129" width="12" style="42" customWidth="1"/>
    <col min="130" max="130" width="10.109375" style="42" customWidth="1"/>
    <col min="131" max="131" width="15.44140625" style="42" customWidth="1"/>
    <col min="132" max="132" width="9.6640625" style="42" customWidth="1"/>
    <col min="133" max="133" width="15.33203125" style="42" customWidth="1"/>
    <col min="134" max="136" width="9.88671875" style="42" customWidth="1"/>
    <col min="137" max="138" width="14" style="42" customWidth="1"/>
    <col min="139" max="139" width="14.44140625" style="42" customWidth="1"/>
    <col min="140" max="140" width="10.88671875" style="42" customWidth="1"/>
    <col min="141" max="141" width="15.44140625" style="42" customWidth="1"/>
    <col min="142" max="142" width="10.88671875" style="42" customWidth="1"/>
    <col min="143" max="143" width="12.109375" style="42" customWidth="1"/>
    <col min="144" max="144" width="16.33203125" style="42" customWidth="1"/>
    <col min="145" max="145" width="10.88671875" style="42" customWidth="1"/>
    <col min="146" max="146" width="10.44140625" style="42" customWidth="1"/>
    <col min="147" max="147" width="16.33203125" style="42" customWidth="1"/>
    <col min="148" max="148" width="10.33203125" style="42" customWidth="1"/>
    <col min="149" max="149" width="12.109375" style="42" customWidth="1"/>
    <col min="150" max="150" width="12.6640625" style="42" customWidth="1"/>
    <col min="151" max="151" width="10.33203125" style="42" customWidth="1"/>
    <col min="152" max="152" width="12.6640625" style="42" customWidth="1"/>
    <col min="153" max="153" width="16.6640625" style="42" customWidth="1"/>
    <col min="154" max="154" width="10.33203125" style="42" customWidth="1"/>
    <col min="155" max="155" width="13.6640625" style="42" customWidth="1"/>
    <col min="156" max="156" width="10.44140625" style="42" customWidth="1"/>
    <col min="157" max="157" width="13.6640625" style="42" customWidth="1"/>
    <col min="158" max="158" width="10.44140625" style="42" customWidth="1"/>
    <col min="159" max="159" width="13.6640625" style="42" customWidth="1"/>
    <col min="160" max="163" width="10.44140625" style="42" customWidth="1"/>
    <col min="164" max="164" width="12.6640625" style="42"/>
    <col min="165" max="165" width="8.6640625" style="42" customWidth="1"/>
    <col min="166" max="16384" width="12.6640625" style="42"/>
  </cols>
  <sheetData>
    <row r="1" spans="1:166" ht="24.75" customHeight="1" x14ac:dyDescent="0.25">
      <c r="A1" s="130" t="s">
        <v>0</v>
      </c>
      <c r="B1" s="124" t="s">
        <v>1</v>
      </c>
      <c r="C1" s="124" t="s">
        <v>468</v>
      </c>
      <c r="D1" s="133" t="s">
        <v>2</v>
      </c>
      <c r="E1" s="134"/>
      <c r="F1" s="134"/>
      <c r="G1" s="134"/>
      <c r="H1" s="134"/>
      <c r="I1" s="135"/>
      <c r="J1" s="136" t="s">
        <v>3</v>
      </c>
      <c r="K1" s="137"/>
      <c r="L1" s="137"/>
      <c r="M1" s="137"/>
      <c r="N1" s="137"/>
      <c r="O1" s="138"/>
      <c r="P1" s="136" t="s">
        <v>436</v>
      </c>
      <c r="Q1" s="137"/>
      <c r="R1" s="137"/>
      <c r="S1" s="137"/>
      <c r="T1" s="137"/>
      <c r="U1" s="137"/>
      <c r="V1" s="137"/>
      <c r="W1" s="137"/>
      <c r="X1" s="136" t="s">
        <v>435</v>
      </c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44" t="s">
        <v>434</v>
      </c>
      <c r="AM1" s="131"/>
      <c r="AN1" s="131"/>
      <c r="AO1" s="131"/>
      <c r="AP1" s="131"/>
      <c r="AQ1" s="131"/>
      <c r="AR1" s="131"/>
      <c r="AS1" s="131"/>
      <c r="AT1" s="145"/>
      <c r="AU1" s="146" t="s">
        <v>437</v>
      </c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8"/>
      <c r="BW1" s="133" t="s">
        <v>398</v>
      </c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5"/>
      <c r="CK1" s="133" t="s">
        <v>4</v>
      </c>
      <c r="CL1" s="135"/>
      <c r="CM1" s="133" t="s">
        <v>5</v>
      </c>
      <c r="CN1" s="135"/>
      <c r="CO1" s="133" t="s">
        <v>6</v>
      </c>
      <c r="CP1" s="135"/>
      <c r="CQ1" s="133" t="s">
        <v>7</v>
      </c>
      <c r="CR1" s="135"/>
      <c r="CS1" s="133" t="s">
        <v>8</v>
      </c>
      <c r="CT1" s="135"/>
      <c r="CU1" s="133" t="s">
        <v>9</v>
      </c>
      <c r="CV1" s="135"/>
      <c r="CW1" s="136" t="s">
        <v>10</v>
      </c>
      <c r="CX1" s="138"/>
      <c r="CY1" s="136" t="s">
        <v>11</v>
      </c>
      <c r="CZ1" s="138"/>
      <c r="DA1" s="136" t="s">
        <v>12</v>
      </c>
      <c r="DB1" s="138"/>
      <c r="DC1" s="136" t="s">
        <v>13</v>
      </c>
      <c r="DD1" s="138"/>
      <c r="DE1" s="152" t="s">
        <v>14</v>
      </c>
      <c r="DF1" s="138"/>
      <c r="DG1" s="152" t="s">
        <v>15</v>
      </c>
      <c r="DH1" s="138"/>
      <c r="DI1" s="136" t="s">
        <v>16</v>
      </c>
      <c r="DJ1" s="138"/>
      <c r="DK1" s="133" t="s">
        <v>17</v>
      </c>
      <c r="DL1" s="135"/>
      <c r="DM1" s="136" t="s">
        <v>18</v>
      </c>
      <c r="DN1" s="138"/>
      <c r="DO1" s="136" t="s">
        <v>19</v>
      </c>
      <c r="DP1" s="138"/>
      <c r="DQ1" s="136" t="s">
        <v>20</v>
      </c>
      <c r="DR1" s="138"/>
      <c r="DS1" s="124" t="s">
        <v>21</v>
      </c>
      <c r="DT1" s="133" t="s">
        <v>22</v>
      </c>
      <c r="DU1" s="134"/>
      <c r="DV1" s="134"/>
      <c r="DW1" s="134"/>
      <c r="DX1" s="135"/>
      <c r="DY1" s="133" t="s">
        <v>23</v>
      </c>
      <c r="DZ1" s="135"/>
      <c r="EA1" s="133" t="s">
        <v>24</v>
      </c>
      <c r="EB1" s="135"/>
      <c r="EC1" s="133" t="s">
        <v>25</v>
      </c>
      <c r="ED1" s="135"/>
      <c r="EE1" s="124" t="s">
        <v>26</v>
      </c>
      <c r="EF1" s="124" t="s">
        <v>27</v>
      </c>
      <c r="EG1" s="153" t="s">
        <v>28</v>
      </c>
      <c r="EH1" s="154" t="s">
        <v>29</v>
      </c>
      <c r="EI1" s="128" t="s">
        <v>30</v>
      </c>
      <c r="EJ1" s="128" t="s">
        <v>31</v>
      </c>
      <c r="EK1" s="128" t="s">
        <v>32</v>
      </c>
      <c r="EL1" s="128" t="s">
        <v>33</v>
      </c>
      <c r="EM1" s="128" t="s">
        <v>34</v>
      </c>
      <c r="EN1" s="128" t="s">
        <v>35</v>
      </c>
      <c r="EO1" s="128" t="s">
        <v>36</v>
      </c>
      <c r="EP1" s="154" t="s">
        <v>37</v>
      </c>
      <c r="EQ1" s="128" t="s">
        <v>38</v>
      </c>
      <c r="ER1" s="128" t="s">
        <v>39</v>
      </c>
      <c r="ES1" s="154" t="s">
        <v>40</v>
      </c>
      <c r="ET1" s="155" t="s">
        <v>41</v>
      </c>
      <c r="EU1" s="128" t="s">
        <v>42</v>
      </c>
      <c r="EV1" s="126" t="s">
        <v>43</v>
      </c>
      <c r="EW1" s="128" t="s">
        <v>44</v>
      </c>
      <c r="EX1" s="128" t="s">
        <v>45</v>
      </c>
      <c r="EY1" s="129" t="s">
        <v>46</v>
      </c>
      <c r="EZ1" s="128" t="s">
        <v>47</v>
      </c>
      <c r="FA1" s="128" t="s">
        <v>48</v>
      </c>
      <c r="FB1" s="128" t="s">
        <v>49</v>
      </c>
      <c r="FC1" s="128" t="s">
        <v>50</v>
      </c>
      <c r="FD1" s="128" t="s">
        <v>51</v>
      </c>
      <c r="FE1" s="124" t="s">
        <v>52</v>
      </c>
      <c r="FF1" s="124" t="s">
        <v>53</v>
      </c>
      <c r="FG1" s="124" t="s">
        <v>54</v>
      </c>
      <c r="FH1" s="124" t="s">
        <v>55</v>
      </c>
    </row>
    <row r="2" spans="1:166" s="65" customFormat="1" ht="100.8" customHeight="1" x14ac:dyDescent="0.25">
      <c r="A2" s="131"/>
      <c r="B2" s="125"/>
      <c r="C2" s="132"/>
      <c r="D2" s="141" t="s">
        <v>469</v>
      </c>
      <c r="E2" s="142"/>
      <c r="F2" s="142"/>
      <c r="G2" s="142"/>
      <c r="H2" s="143"/>
      <c r="I2" s="48" t="s">
        <v>470</v>
      </c>
      <c r="J2" s="139"/>
      <c r="K2" s="140"/>
      <c r="L2" s="140"/>
      <c r="M2" s="140"/>
      <c r="N2" s="140"/>
      <c r="O2" s="127"/>
      <c r="P2" s="139"/>
      <c r="Q2" s="140"/>
      <c r="R2" s="140"/>
      <c r="S2" s="140"/>
      <c r="T2" s="140"/>
      <c r="U2" s="140"/>
      <c r="V2" s="140"/>
      <c r="W2" s="140"/>
      <c r="X2" s="139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39"/>
      <c r="AM2" s="140"/>
      <c r="AN2" s="140"/>
      <c r="AO2" s="140"/>
      <c r="AP2" s="140"/>
      <c r="AQ2" s="140"/>
      <c r="AR2" s="140"/>
      <c r="AS2" s="140"/>
      <c r="AT2" s="127"/>
      <c r="AU2" s="149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1"/>
      <c r="BW2" s="141" t="s">
        <v>399</v>
      </c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3"/>
      <c r="CK2" s="61" t="s">
        <v>471</v>
      </c>
      <c r="CL2" s="61" t="s">
        <v>472</v>
      </c>
      <c r="CM2" s="61" t="s">
        <v>473</v>
      </c>
      <c r="CN2" s="61" t="s">
        <v>474</v>
      </c>
      <c r="CO2" s="61" t="s">
        <v>475</v>
      </c>
      <c r="CP2" s="61" t="s">
        <v>476</v>
      </c>
      <c r="CQ2" s="61" t="s">
        <v>477</v>
      </c>
      <c r="CR2" s="61" t="s">
        <v>478</v>
      </c>
      <c r="CS2" s="61" t="s">
        <v>479</v>
      </c>
      <c r="CT2" s="61" t="s">
        <v>480</v>
      </c>
      <c r="CU2" s="61" t="s">
        <v>481</v>
      </c>
      <c r="CV2" s="61" t="s">
        <v>482</v>
      </c>
      <c r="CW2" s="48" t="s">
        <v>430</v>
      </c>
      <c r="CX2" s="61" t="s">
        <v>56</v>
      </c>
      <c r="CY2" s="48" t="s">
        <v>431</v>
      </c>
      <c r="CZ2" s="61" t="s">
        <v>56</v>
      </c>
      <c r="DA2" s="48" t="s">
        <v>432</v>
      </c>
      <c r="DB2" s="61" t="s">
        <v>56</v>
      </c>
      <c r="DC2" s="48" t="s">
        <v>433</v>
      </c>
      <c r="DD2" s="61" t="s">
        <v>56</v>
      </c>
      <c r="DE2" s="48" t="s">
        <v>57</v>
      </c>
      <c r="DF2" s="61" t="s">
        <v>56</v>
      </c>
      <c r="DG2" s="48" t="s">
        <v>58</v>
      </c>
      <c r="DH2" s="61" t="s">
        <v>56</v>
      </c>
      <c r="DI2" s="48" t="s">
        <v>59</v>
      </c>
      <c r="DJ2" s="61" t="s">
        <v>56</v>
      </c>
      <c r="DK2" s="48" t="s">
        <v>60</v>
      </c>
      <c r="DL2" s="61" t="s">
        <v>56</v>
      </c>
      <c r="DM2" s="61" t="s">
        <v>61</v>
      </c>
      <c r="DN2" s="61" t="s">
        <v>56</v>
      </c>
      <c r="DO2" s="48" t="s">
        <v>62</v>
      </c>
      <c r="DP2" s="61" t="s">
        <v>56</v>
      </c>
      <c r="DQ2" s="48" t="s">
        <v>63</v>
      </c>
      <c r="DR2" s="61" t="s">
        <v>56</v>
      </c>
      <c r="DS2" s="125"/>
      <c r="DT2" s="61" t="s">
        <v>483</v>
      </c>
      <c r="DU2" s="61" t="s">
        <v>484</v>
      </c>
      <c r="DV2" s="61" t="s">
        <v>485</v>
      </c>
      <c r="DW2" s="61" t="s">
        <v>486</v>
      </c>
      <c r="DX2" s="61" t="s">
        <v>487</v>
      </c>
      <c r="DY2" s="61" t="s">
        <v>64</v>
      </c>
      <c r="DZ2" s="61" t="s">
        <v>56</v>
      </c>
      <c r="EA2" s="61" t="s">
        <v>65</v>
      </c>
      <c r="EB2" s="61" t="s">
        <v>56</v>
      </c>
      <c r="EC2" s="61" t="s">
        <v>66</v>
      </c>
      <c r="ED2" s="61" t="s">
        <v>56</v>
      </c>
      <c r="EE2" s="125"/>
      <c r="EF2" s="125"/>
      <c r="EG2" s="125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5"/>
      <c r="EZ2" s="127"/>
      <c r="FA2" s="127"/>
      <c r="FB2" s="127"/>
      <c r="FC2" s="127"/>
      <c r="FD2" s="127"/>
      <c r="FE2" s="125"/>
      <c r="FF2" s="125"/>
      <c r="FG2" s="125"/>
      <c r="FH2" s="125"/>
    </row>
    <row r="3" spans="1:166" s="59" customFormat="1" ht="72" customHeight="1" x14ac:dyDescent="0.25">
      <c r="A3" s="51"/>
      <c r="B3" s="51"/>
      <c r="C3" s="51"/>
      <c r="D3" s="85" t="s">
        <v>67</v>
      </c>
      <c r="E3" s="85" t="s">
        <v>68</v>
      </c>
      <c r="F3" s="85" t="s">
        <v>69</v>
      </c>
      <c r="G3" s="85" t="s">
        <v>70</v>
      </c>
      <c r="H3" s="85" t="s">
        <v>71</v>
      </c>
      <c r="I3" s="61" t="s">
        <v>72</v>
      </c>
      <c r="J3" s="61" t="s">
        <v>73</v>
      </c>
      <c r="K3" s="61" t="s">
        <v>74</v>
      </c>
      <c r="L3" s="61" t="s">
        <v>75</v>
      </c>
      <c r="M3" s="61" t="s">
        <v>76</v>
      </c>
      <c r="N3" s="61" t="s">
        <v>77</v>
      </c>
      <c r="O3" s="61" t="s">
        <v>78</v>
      </c>
      <c r="P3" s="61" t="s">
        <v>79</v>
      </c>
      <c r="Q3" s="61" t="s">
        <v>73</v>
      </c>
      <c r="R3" s="61" t="s">
        <v>74</v>
      </c>
      <c r="S3" s="61" t="s">
        <v>80</v>
      </c>
      <c r="T3" s="61" t="s">
        <v>81</v>
      </c>
      <c r="U3" s="61" t="s">
        <v>82</v>
      </c>
      <c r="V3" s="61" t="s">
        <v>83</v>
      </c>
      <c r="W3" s="61" t="s">
        <v>84</v>
      </c>
      <c r="X3" s="61" t="s">
        <v>79</v>
      </c>
      <c r="Y3" s="61" t="s">
        <v>73</v>
      </c>
      <c r="Z3" s="61" t="s">
        <v>74</v>
      </c>
      <c r="AA3" s="62" t="s">
        <v>85</v>
      </c>
      <c r="AB3" s="62" t="s">
        <v>86</v>
      </c>
      <c r="AC3" s="61" t="s">
        <v>80</v>
      </c>
      <c r="AD3" s="61" t="s">
        <v>81</v>
      </c>
      <c r="AE3" s="61" t="s">
        <v>82</v>
      </c>
      <c r="AF3" s="62" t="s">
        <v>85</v>
      </c>
      <c r="AG3" s="62" t="s">
        <v>86</v>
      </c>
      <c r="AH3" s="61" t="s">
        <v>83</v>
      </c>
      <c r="AI3" s="62" t="s">
        <v>85</v>
      </c>
      <c r="AJ3" s="62" t="s">
        <v>86</v>
      </c>
      <c r="AK3" s="61" t="s">
        <v>84</v>
      </c>
      <c r="AL3" s="61" t="s">
        <v>74</v>
      </c>
      <c r="AM3" s="61" t="s">
        <v>87</v>
      </c>
      <c r="AN3" s="61" t="s">
        <v>88</v>
      </c>
      <c r="AO3" s="61" t="s">
        <v>89</v>
      </c>
      <c r="AP3" s="62" t="s">
        <v>90</v>
      </c>
      <c r="AQ3" s="62" t="s">
        <v>91</v>
      </c>
      <c r="AR3" s="61" t="s">
        <v>92</v>
      </c>
      <c r="AS3" s="63" t="s">
        <v>93</v>
      </c>
      <c r="AT3" s="63" t="s">
        <v>94</v>
      </c>
      <c r="AU3" s="52" t="s">
        <v>79</v>
      </c>
      <c r="AV3" s="60" t="s">
        <v>95</v>
      </c>
      <c r="AW3" s="52" t="s">
        <v>85</v>
      </c>
      <c r="AX3" s="52" t="s">
        <v>86</v>
      </c>
      <c r="AY3" s="60" t="s">
        <v>96</v>
      </c>
      <c r="AZ3" s="52" t="s">
        <v>85</v>
      </c>
      <c r="BA3" s="52" t="s">
        <v>86</v>
      </c>
      <c r="BB3" s="60" t="s">
        <v>97</v>
      </c>
      <c r="BC3" s="52" t="s">
        <v>85</v>
      </c>
      <c r="BD3" s="52" t="s">
        <v>86</v>
      </c>
      <c r="BE3" s="60" t="s">
        <v>98</v>
      </c>
      <c r="BF3" s="52" t="s">
        <v>85</v>
      </c>
      <c r="BG3" s="52" t="s">
        <v>86</v>
      </c>
      <c r="BH3" s="60" t="s">
        <v>99</v>
      </c>
      <c r="BI3" s="52" t="s">
        <v>85</v>
      </c>
      <c r="BJ3" s="52" t="s">
        <v>86</v>
      </c>
      <c r="BK3" s="60" t="s">
        <v>100</v>
      </c>
      <c r="BL3" s="52" t="s">
        <v>85</v>
      </c>
      <c r="BM3" s="52" t="s">
        <v>86</v>
      </c>
      <c r="BN3" s="60" t="s">
        <v>101</v>
      </c>
      <c r="BO3" s="52" t="s">
        <v>85</v>
      </c>
      <c r="BP3" s="52" t="s">
        <v>86</v>
      </c>
      <c r="BQ3" s="53" t="s">
        <v>427</v>
      </c>
      <c r="BR3" s="54" t="s">
        <v>85</v>
      </c>
      <c r="BS3" s="54" t="s">
        <v>86</v>
      </c>
      <c r="BT3" s="53" t="s">
        <v>428</v>
      </c>
      <c r="BU3" s="54" t="s">
        <v>85</v>
      </c>
      <c r="BV3" s="54" t="s">
        <v>86</v>
      </c>
      <c r="BW3" s="61" t="s">
        <v>102</v>
      </c>
      <c r="BX3" s="61" t="s">
        <v>74</v>
      </c>
      <c r="BY3" s="62" t="s">
        <v>85</v>
      </c>
      <c r="BZ3" s="62" t="s">
        <v>86</v>
      </c>
      <c r="CA3" s="61" t="s">
        <v>103</v>
      </c>
      <c r="CB3" s="61" t="s">
        <v>82</v>
      </c>
      <c r="CC3" s="62" t="s">
        <v>85</v>
      </c>
      <c r="CD3" s="62" t="s">
        <v>86</v>
      </c>
      <c r="CE3" s="61" t="s">
        <v>83</v>
      </c>
      <c r="CF3" s="62" t="s">
        <v>85</v>
      </c>
      <c r="CG3" s="62" t="s">
        <v>86</v>
      </c>
      <c r="CH3" s="61" t="s">
        <v>104</v>
      </c>
      <c r="CI3" s="62" t="s">
        <v>85</v>
      </c>
      <c r="CJ3" s="62" t="s">
        <v>86</v>
      </c>
      <c r="CK3" s="55"/>
      <c r="CL3" s="55"/>
      <c r="CM3" s="51"/>
      <c r="CN3" s="51"/>
      <c r="CO3" s="51"/>
      <c r="CP3" s="51"/>
      <c r="CQ3" s="51" t="s">
        <v>105</v>
      </c>
      <c r="CR3" s="51" t="s">
        <v>105</v>
      </c>
      <c r="CS3" s="51"/>
      <c r="CT3" s="51"/>
      <c r="CU3" s="51"/>
      <c r="CV3" s="51"/>
      <c r="CW3" s="51"/>
      <c r="CX3" s="51" t="s">
        <v>106</v>
      </c>
      <c r="CY3" s="56"/>
      <c r="CZ3" s="51" t="s">
        <v>107</v>
      </c>
      <c r="DA3" s="56"/>
      <c r="DB3" s="51" t="s">
        <v>108</v>
      </c>
      <c r="DC3" s="55"/>
      <c r="DD3" s="51" t="s">
        <v>107</v>
      </c>
      <c r="DE3" s="55" t="s">
        <v>109</v>
      </c>
      <c r="DF3" s="51" t="s">
        <v>110</v>
      </c>
      <c r="DG3" s="55" t="s">
        <v>109</v>
      </c>
      <c r="DH3" s="51" t="s">
        <v>110</v>
      </c>
      <c r="DI3" s="55" t="s">
        <v>109</v>
      </c>
      <c r="DJ3" s="51" t="s">
        <v>110</v>
      </c>
      <c r="DK3" s="51" t="s">
        <v>111</v>
      </c>
      <c r="DL3" s="51" t="s">
        <v>110</v>
      </c>
      <c r="DM3" s="56"/>
      <c r="DN3" s="51" t="s">
        <v>112</v>
      </c>
      <c r="DO3" s="56"/>
      <c r="DP3" s="51" t="s">
        <v>108</v>
      </c>
      <c r="DQ3" s="56"/>
      <c r="DR3" s="51" t="s">
        <v>108</v>
      </c>
      <c r="DS3" s="51" t="s">
        <v>113</v>
      </c>
      <c r="DT3" s="57"/>
      <c r="DU3" s="56"/>
      <c r="DV3" s="51"/>
      <c r="DW3" s="51"/>
      <c r="DX3" s="51"/>
      <c r="DY3" s="51"/>
      <c r="DZ3" s="51" t="s">
        <v>112</v>
      </c>
      <c r="EA3" s="51" t="s">
        <v>114</v>
      </c>
      <c r="EB3" s="51" t="s">
        <v>110</v>
      </c>
      <c r="EC3" s="51" t="s">
        <v>115</v>
      </c>
      <c r="ED3" s="51" t="s">
        <v>110</v>
      </c>
      <c r="EE3" s="51" t="s">
        <v>116</v>
      </c>
      <c r="EF3" s="51" t="s">
        <v>117</v>
      </c>
      <c r="EG3" s="51"/>
      <c r="EH3" s="51"/>
      <c r="EI3" s="58"/>
      <c r="EJ3" s="51" t="s">
        <v>108</v>
      </c>
      <c r="EK3" s="51"/>
      <c r="EL3" s="51" t="s">
        <v>108</v>
      </c>
      <c r="EM3" s="51" t="s">
        <v>118</v>
      </c>
      <c r="EN3" s="51"/>
      <c r="EO3" s="51" t="s">
        <v>108</v>
      </c>
      <c r="EP3" s="51"/>
      <c r="EQ3" s="51"/>
      <c r="ER3" s="51" t="s">
        <v>106</v>
      </c>
      <c r="ES3" s="51"/>
      <c r="ET3" s="51"/>
      <c r="EU3" s="51" t="s">
        <v>119</v>
      </c>
      <c r="EV3" s="51"/>
      <c r="EW3" s="58"/>
      <c r="EX3" s="51" t="s">
        <v>112</v>
      </c>
      <c r="EY3" s="51"/>
      <c r="EZ3" s="51" t="s">
        <v>108</v>
      </c>
      <c r="FA3" s="51"/>
      <c r="FB3" s="51" t="s">
        <v>108</v>
      </c>
      <c r="FC3" s="51"/>
      <c r="FD3" s="51" t="s">
        <v>108</v>
      </c>
      <c r="FE3" s="51" t="s">
        <v>116</v>
      </c>
      <c r="FF3" s="51" t="s">
        <v>120</v>
      </c>
      <c r="FG3" s="51" t="s">
        <v>113</v>
      </c>
      <c r="FH3" s="51" t="s">
        <v>121</v>
      </c>
    </row>
    <row r="4" spans="1:166" ht="15.75" customHeight="1" x14ac:dyDescent="0.3">
      <c r="A4" s="43">
        <v>1</v>
      </c>
      <c r="B4" s="43" t="s">
        <v>122</v>
      </c>
      <c r="C4" s="117" t="s">
        <v>123</v>
      </c>
      <c r="D4" s="121">
        <v>35</v>
      </c>
      <c r="E4" s="121">
        <v>60</v>
      </c>
      <c r="F4" s="121">
        <v>1368</v>
      </c>
      <c r="G4" s="122">
        <v>1598</v>
      </c>
      <c r="H4" s="122">
        <v>687</v>
      </c>
      <c r="I4" s="102">
        <v>3251</v>
      </c>
      <c r="J4" s="88">
        <v>41</v>
      </c>
      <c r="K4" s="88">
        <v>64</v>
      </c>
      <c r="L4" s="88">
        <v>1512</v>
      </c>
      <c r="M4" s="88">
        <v>2060</v>
      </c>
      <c r="N4" s="88">
        <v>1781</v>
      </c>
      <c r="O4" s="88">
        <v>165</v>
      </c>
      <c r="P4" s="89" t="s">
        <v>124</v>
      </c>
      <c r="Q4" s="90">
        <v>40</v>
      </c>
      <c r="R4" s="90">
        <v>63</v>
      </c>
      <c r="S4" s="90">
        <v>0</v>
      </c>
      <c r="T4" s="90">
        <v>63</v>
      </c>
      <c r="U4" s="90">
        <v>3207</v>
      </c>
      <c r="V4" s="90">
        <v>185</v>
      </c>
      <c r="W4" s="90">
        <v>1667</v>
      </c>
      <c r="X4" s="91" t="s">
        <v>438</v>
      </c>
      <c r="Y4" s="90">
        <v>35</v>
      </c>
      <c r="Z4" s="90">
        <v>60</v>
      </c>
      <c r="AA4" s="90"/>
      <c r="AB4" s="90"/>
      <c r="AC4" s="90"/>
      <c r="AD4" s="90">
        <v>60</v>
      </c>
      <c r="AE4" s="90">
        <v>1239</v>
      </c>
      <c r="AF4" s="90"/>
      <c r="AG4" s="90"/>
      <c r="AH4" s="90">
        <v>204</v>
      </c>
      <c r="AI4" s="90"/>
      <c r="AJ4" s="90"/>
      <c r="AK4" s="90"/>
      <c r="AL4" s="92">
        <v>60</v>
      </c>
      <c r="AM4" s="92">
        <v>60</v>
      </c>
      <c r="AN4" s="92">
        <v>0</v>
      </c>
      <c r="AO4" s="92">
        <f t="shared" ref="AO4:AO87" si="0">AP4+AQ4</f>
        <v>2590</v>
      </c>
      <c r="AP4" s="92">
        <v>1512</v>
      </c>
      <c r="AQ4" s="92">
        <v>1078</v>
      </c>
      <c r="AR4" s="92">
        <v>1693</v>
      </c>
      <c r="AS4" s="92">
        <v>152</v>
      </c>
      <c r="AT4" s="92">
        <v>1541</v>
      </c>
      <c r="AU4" s="93" t="s">
        <v>439</v>
      </c>
      <c r="AV4" s="92">
        <v>132</v>
      </c>
      <c r="AW4" s="92">
        <v>127</v>
      </c>
      <c r="AX4" s="92">
        <v>132</v>
      </c>
      <c r="AY4" s="92">
        <v>545</v>
      </c>
      <c r="AZ4" s="92">
        <v>545</v>
      </c>
      <c r="BA4" s="92">
        <v>545</v>
      </c>
      <c r="BB4" s="92">
        <v>34</v>
      </c>
      <c r="BC4" s="92">
        <v>34</v>
      </c>
      <c r="BD4" s="92">
        <v>34</v>
      </c>
      <c r="BE4" s="92">
        <v>1</v>
      </c>
      <c r="BF4" s="92">
        <v>1</v>
      </c>
      <c r="BG4" s="92">
        <v>1</v>
      </c>
      <c r="BH4" s="92">
        <v>60</v>
      </c>
      <c r="BI4" s="92">
        <v>60</v>
      </c>
      <c r="BJ4" s="92">
        <v>60</v>
      </c>
      <c r="BK4" s="92">
        <v>902</v>
      </c>
      <c r="BL4" s="92">
        <v>902</v>
      </c>
      <c r="BM4" s="92">
        <v>902</v>
      </c>
      <c r="BN4" s="92">
        <v>126</v>
      </c>
      <c r="BO4" s="92">
        <v>126</v>
      </c>
      <c r="BP4" s="92">
        <v>126</v>
      </c>
      <c r="BQ4" s="94">
        <v>0</v>
      </c>
      <c r="BR4" s="95">
        <v>0</v>
      </c>
      <c r="BS4" s="95">
        <v>0</v>
      </c>
      <c r="BT4" s="95">
        <v>1</v>
      </c>
      <c r="BU4" s="95">
        <v>1</v>
      </c>
      <c r="BV4" s="95">
        <v>1</v>
      </c>
      <c r="BW4" s="96">
        <f t="shared" ref="BW4:BX5" si="1">Y4</f>
        <v>35</v>
      </c>
      <c r="BX4" s="92">
        <f t="shared" si="1"/>
        <v>60</v>
      </c>
      <c r="BY4" s="92">
        <f t="shared" ref="BY4:BY9" si="2">BX4</f>
        <v>60</v>
      </c>
      <c r="BZ4" s="92">
        <f t="shared" ref="BZ4:BZ9" si="3">BX4</f>
        <v>60</v>
      </c>
      <c r="CA4" s="92">
        <f t="shared" ref="CA4:CE7" si="4">AD4</f>
        <v>60</v>
      </c>
      <c r="CB4" s="92">
        <f t="shared" si="4"/>
        <v>1239</v>
      </c>
      <c r="CC4" s="92">
        <f>CB4</f>
        <v>1239</v>
      </c>
      <c r="CD4" s="92">
        <f>CB4</f>
        <v>1239</v>
      </c>
      <c r="CE4" s="92">
        <f>AH4</f>
        <v>204</v>
      </c>
      <c r="CF4" s="92">
        <f t="shared" ref="CF4:CF12" si="5">CE4</f>
        <v>204</v>
      </c>
      <c r="CG4" s="92">
        <f t="shared" ref="CG4:CG12" si="6">CE4</f>
        <v>204</v>
      </c>
      <c r="CH4" s="92">
        <f t="shared" ref="CH4:CJ19" si="7">IFERROR(AV4+AY4+BB4+BE4+BH4+BK4+BN4+BQ4+BT4,0)</f>
        <v>1801</v>
      </c>
      <c r="CI4" s="92">
        <f t="shared" si="7"/>
        <v>1796</v>
      </c>
      <c r="CJ4" s="92">
        <f t="shared" si="7"/>
        <v>1801</v>
      </c>
      <c r="CK4" s="87">
        <v>3</v>
      </c>
      <c r="CL4" s="87">
        <v>3670</v>
      </c>
      <c r="CM4" s="92">
        <v>2</v>
      </c>
      <c r="CN4" s="92">
        <v>3671</v>
      </c>
      <c r="CO4" s="92">
        <v>1609</v>
      </c>
      <c r="CP4" s="92">
        <v>181061</v>
      </c>
      <c r="CQ4" s="92">
        <v>65354</v>
      </c>
      <c r="CR4" s="92">
        <v>16922</v>
      </c>
      <c r="CS4" s="92">
        <v>103696</v>
      </c>
      <c r="CT4" s="92">
        <v>115533</v>
      </c>
      <c r="CU4" s="97">
        <v>14227</v>
      </c>
      <c r="CV4" s="98">
        <v>30377</v>
      </c>
      <c r="CW4" s="99">
        <f t="shared" ref="CW4:CW87" si="8">ROUND(IFERROR(D4/BW4,0)*100,0)</f>
        <v>100</v>
      </c>
      <c r="CX4" s="87">
        <f t="shared" ref="CX4:CX87" si="9">IF(CW4=100,10,-50)</f>
        <v>10</v>
      </c>
      <c r="CY4" s="99">
        <f t="shared" ref="CY4:CY87" si="10">ROUND(IFERROR(E4/BZ4,0)*100,0)</f>
        <v>100</v>
      </c>
      <c r="CZ4" s="87" t="str">
        <f t="shared" ref="CZ4:CZ87" si="11">IF((CY4=100),"30",IF(AND(CY4&lt;=99,CY4&gt;90),"20",IF(AND(CY4&lt;=90,CY4&gt;80),"10","-30")))</f>
        <v>30</v>
      </c>
      <c r="DA4" s="99">
        <f t="shared" ref="DA4:DA87" si="12">ROUND(IFERROR(F4/(CD4+CG4),0)*100,0)</f>
        <v>95</v>
      </c>
      <c r="DB4" s="87" t="str">
        <f t="shared" ref="DB4:DB87" si="13">IF(AND(DA4&lt;=100,DA4&gt;90),"30",IF(AND(DA4&lt;=90,DA4&gt;80),"20",IF(AND(DA4&lt;=80,DA4&gt;70),"15",IF(AND(DA4&lt;=70,DA4&gt;60),"10",IF(AND(DA4&lt;=60,DA4&gt;50),"5","0")))))</f>
        <v>30</v>
      </c>
      <c r="DC4" s="99">
        <f t="shared" ref="DC4:DC87" si="14">ROUND(IFERROR(G4/CJ4,0)*100,0)</f>
        <v>89</v>
      </c>
      <c r="DD4" s="99" t="str">
        <f t="shared" ref="DD4:DD87" si="15">IF(AND(DC4&lt;=100,DC4&gt;60),"30",IF(AND(DC4&lt;=60,DC4&gt;40),"20",IF(AND(DC4&lt;=40,DC4&gt;30),"15",IF(AND(DC4&lt;=30,DC4&gt;20),"10",IF(AND(DC4&lt;=20,DC4&gt;10),"5",IF(DC4=0,-30,0))))))</f>
        <v>30</v>
      </c>
      <c r="DE4" s="99">
        <v>40</v>
      </c>
      <c r="DF4" s="87" t="str">
        <f t="shared" ref="DF4:DF87" si="16">IF(AND(DE4&lt;=100,DE4&gt;60),"20",IF(AND(DE4&lt;=60,DE4&gt;40),"15",IF(AND(DE4&lt;=40,DE4&gt;20),"10",IF(AND(DE4&lt;=20,DE4&gt;10),"5","0"))))</f>
        <v>10</v>
      </c>
      <c r="DG4" s="99">
        <v>40</v>
      </c>
      <c r="DH4" s="87" t="str">
        <f t="shared" ref="DH4:DH87" si="17">IF(AND(DG4&lt;=100,DG4&gt;60),"20",IF(AND(DG4&lt;=60,DG4&gt;40),"15",IF(AND(DG4&lt;=40,DG4&gt;20),"10",IF(AND(DG4&lt;=20,DG4&gt;10),"5","0"))))</f>
        <v>10</v>
      </c>
      <c r="DI4" s="99">
        <v>40</v>
      </c>
      <c r="DJ4" s="87" t="str">
        <f t="shared" ref="DJ4:DJ87" si="18">IF(AND(DI4&lt;=100,DI4&gt;60),"20",IF(AND(DI4&lt;=60,DI4&gt;40),"15",IF(AND(DI4&lt;=40,DI4&gt;20),"10",IF(AND(DI4&lt;=20,DI4&gt;10),"5","0"))))</f>
        <v>10</v>
      </c>
      <c r="DK4" s="99">
        <f t="shared" ref="DK4:DK87" si="19">ROUND(IFERROR(CQ4/(CQ4+CR4)*100,0),0)</f>
        <v>79</v>
      </c>
      <c r="DL4" s="87" t="str">
        <f t="shared" ref="DL4:DL87" si="20">IF(AND(DK4&lt;=100,DK4&gt;60),"20",IF(AND(DK4&lt;=60,DK4&gt;40),"15",IF(AND(DK4&lt;=40,DK4&gt;20),"10",IF(AND(DK4&lt;=20,DK4&gt;10),"5","0"))))</f>
        <v>20</v>
      </c>
      <c r="DM4" s="99">
        <f t="shared" ref="DM4:DM87" si="21">ROUND(IFERROR(I4/(BW4+BY4+CC4+CF4+CI4),0)*100,0)</f>
        <v>98</v>
      </c>
      <c r="DN4" s="87" t="str">
        <f>IF(AND(DM4&lt;=100,DM4&gt;80),"50",IF(AND(DM4&lt;=80,DM4&gt;60),"40",IF(AND(DM4&lt;=60,DM4&gt;40),"30",IF(AND(DM4&lt;=40,DM4&gt;20),"20",IF(AND(DM4&lt;=20,DM4&gt;10),"10",IF(AND(DM4&lt;=10,DM4&gt;5),"5","0"))))))</f>
        <v>50</v>
      </c>
      <c r="DO4" s="99">
        <f t="shared" ref="DO4:DO87" si="22">ROUND(IFERROR(CS4/CT4,0)*100,0)</f>
        <v>90</v>
      </c>
      <c r="DP4" s="87" t="str">
        <f t="shared" ref="DP4:DP87" si="23">IF(AND(DO4&lt;=100,DO4&gt;80),"30",IF(AND(DO4&lt;=80,DO4&gt;60),"20",IF(AND(DO4&lt;=60,DO4&gt;50),"15",IF(AND(DO4&lt;=50,DO4&gt;40),"10","0"))))</f>
        <v>30</v>
      </c>
      <c r="DQ4" s="99">
        <f t="shared" ref="DQ4:DQ87" si="24">ROUND(IFERROR(CU4/CV4,0)*100,0)</f>
        <v>47</v>
      </c>
      <c r="DR4" s="87" t="str">
        <f t="shared" ref="DR4:DR87" si="25">IF(AND(DQ4&lt;=100,DQ4&gt;80),"30",IF(AND(DQ4&lt;=80,DQ4&gt;60),"20",IF(AND(DQ4&lt;=60,DQ4&gt;40),"15",IF(AND(DQ4&lt;=40,DQ4&gt;20),"10","0"))))</f>
        <v>15</v>
      </c>
      <c r="DS4" s="87">
        <f t="shared" ref="DS4:DS87" si="26">CX4+CZ4+DB4+DD4+DF4+DH4+DJ4+DL4+DN4+DP4+DR4</f>
        <v>245</v>
      </c>
      <c r="DT4" s="92">
        <v>117795</v>
      </c>
      <c r="DU4" s="92">
        <v>190052</v>
      </c>
      <c r="DV4" s="92">
        <v>563743</v>
      </c>
      <c r="DW4" s="92">
        <v>1037780</v>
      </c>
      <c r="DX4" s="92">
        <v>0</v>
      </c>
      <c r="DY4" s="99">
        <f t="shared" ref="DY4:DY87" si="27">ROUND(IFERROR((DT4+DU4+DX4)/(DV4+DT4+DW4),0)*100,0)</f>
        <v>18</v>
      </c>
      <c r="DZ4" s="100" t="str">
        <f t="shared" ref="DZ4:DZ87" si="28">IF(AND(DY4&lt;=100,DY4&gt;90),"50",IF(AND(DY4&lt;=90,DY4&gt;80),"45",IF(AND(DY4&lt;=80,DY4&gt;70),"40",IF(AND(DY4&lt;=70,DY4&gt;60),"35",IF(AND(DY4&lt;=60,DY4&gt;50),"30",IF(AND(DY4&lt;=50,DY4&gt;40),"25",IF(AND(DY4&lt;=40,DY4&gt;30),"20",IF(AND(DY4&lt;=30,DY4&gt;20),"15",IF(AND(DY4&lt;=20,DY4&gt;10),"10",IF(AND(DY4&lt;=10,DY4&gt;5),"5","0"))))))))))</f>
        <v>10</v>
      </c>
      <c r="EA4" s="99">
        <f t="shared" ref="EA4:EA5" si="29">ROUND(IFERROR(DU4/DW4,0)*100,0)</f>
        <v>18</v>
      </c>
      <c r="EB4" s="100" t="str">
        <f t="shared" ref="EB4:EB87" si="30">IF(EA4=100,"20","0")</f>
        <v>0</v>
      </c>
      <c r="EC4" s="99">
        <f t="shared" ref="EC4:EC5" si="31">ROUND(IFERROR(DX4/DV4,0)*100,0)</f>
        <v>0</v>
      </c>
      <c r="ED4" s="92" t="str">
        <f t="shared" ref="ED4:ED87" si="32">IF(AND(EC4&lt;=100,EC4&gt;80),"20",IF(AND(EC4&lt;=80,EC4&gt;60),"15",IF(AND(EC4&lt;=60,EC4&gt;40),"10","0")))</f>
        <v>0</v>
      </c>
      <c r="EE4" s="100">
        <f t="shared" ref="EE4:EE87" si="33">DZ4+EB4+ED4</f>
        <v>10</v>
      </c>
      <c r="EF4" s="87">
        <f t="shared" ref="EF4:EF87" si="34">EE4+DS4</f>
        <v>255</v>
      </c>
      <c r="EG4" s="101">
        <v>521744</v>
      </c>
      <c r="EH4" s="102">
        <v>6443215</v>
      </c>
      <c r="EI4" s="103">
        <f t="shared" ref="EI4:EI87" si="35">ROUND(EG4/EH4*100000,0)</f>
        <v>8098</v>
      </c>
      <c r="EJ4" s="104" t="str">
        <f t="shared" ref="EJ4:EJ87" si="36">IF(AND(EI4&gt;=4001,EI4&gt;=4001),"30",IF(AND(EI4&lt;=4000,EI4&gt;=3001),"20",IF(AND(EI4&lt;=3000,EI4&gt;=2001),"10",IF(AND(EI4&lt;=2000,EI4&gt;=1001),"5",IF(AND(EI4&lt;=1000,EI4&gt;=0),"0")))))</f>
        <v>30</v>
      </c>
      <c r="EK4" s="95">
        <v>1</v>
      </c>
      <c r="EL4" s="100" t="str">
        <f t="shared" ref="EL4:EL87" si="37">IF(AND(EK4&gt;=5,EK4&gt;=5),"30",IF(AND(EK4&lt;=4,EK4&gt;=3),"20",IF(AND(EK4&lt;=2,EK4&gt;=1),"10",IF(AND(EK4=0,EK4=0),"0"))))</f>
        <v>10</v>
      </c>
      <c r="EM4" s="105">
        <v>13</v>
      </c>
      <c r="EN4" s="99">
        <f t="shared" ref="EN4:EN87" si="38">IFERROR(ROUND(EM4/BZ4*100,0),0)</f>
        <v>22</v>
      </c>
      <c r="EO4" s="100" t="str">
        <f t="shared" ref="EO4:EO87" si="39">IF(AND(EN4&lt;=100, EN4&gt;80),"30",IF(AND(EN4&lt;=80, EN4&gt;60),"20",IF(AND(EN4&lt;=60, EN4&gt;40),"15",IF(AND(EN4&lt;=40, EN4&gt;20),"10",IF(AND(EN4&lt;=20, EN4&gt;5),"5",IF(AND(EN4&lt;=5, EN4&gt;=0),"0"))))))</f>
        <v>10</v>
      </c>
      <c r="EP4" s="105">
        <v>35</v>
      </c>
      <c r="EQ4" s="99">
        <f t="shared" ref="EQ4:EQ87" si="40">IFERROR(ROUND(EP4/BW4*100,0),0)</f>
        <v>100</v>
      </c>
      <c r="ER4" s="100">
        <f t="shared" ref="ER4:ER87" si="41">IF(EQ4=100,10,-50)</f>
        <v>10</v>
      </c>
      <c r="ES4" s="105">
        <v>59</v>
      </c>
      <c r="ET4" s="99">
        <f t="shared" ref="ET4:ET87" si="42">IFERROR(ROUND(ES4/BZ4*100,0),0)</f>
        <v>98</v>
      </c>
      <c r="EU4" s="100" t="str">
        <f t="shared" ref="EU4:EU87" si="43">IF(AND(ET4&lt;=100,ET4&gt;90),"50",IF(AND(ET4&lt;=90,ET4&gt;80),"45",IF(AND(ET4&lt;=80,ET4&gt;70),"40",IF(AND(ET4&lt;=70,ET4&gt;60),"35",IF(AND(ET4&lt;=60,ET4&gt;50),"30",IF(AND(ET4&lt;=50,ET4&gt;40),"25",IF(AND(ET4&lt;=40,ET4&gt;30),"20",IF(AND(ET4&lt;=30,ET4&gt;20),"15",IF(AND(ET4&lt;=20,ET4&gt;10),"10",IF(AND(ET4&lt;=10,ET4&gt;5),"5",IF(AND(ET4&lt;=5,ET4&gt;0),"1",IF(AND(ET4&lt;=0,ET4&lt;0),"0"))))))))))))</f>
        <v>50</v>
      </c>
      <c r="EV4" s="106">
        <v>95</v>
      </c>
      <c r="EW4" s="99">
        <f t="shared" ref="EW4:EW87" si="44">IFERROR(ROUND(EV4/(BW4+BY4)*100,0),0)</f>
        <v>100</v>
      </c>
      <c r="EX4" s="100" t="str">
        <f t="shared" ref="EX4:EX87" si="45">IF(AND(EW4&lt;=100,EW4&gt;90),"50",IF(AND(EW4&lt;=90,EW4&gt;80),"45",IF(AND(EW4&lt;=80,EW4&gt;70),"40",IF(AND(EW4&lt;=70,EW4&gt;60),"35",IF(AND(EW4&lt;=60,EW4&gt;50),"30",IF(AND(EW4&lt;=50,EW4&gt;40),"25",IF(AND(EW4&lt;=40,EW4&gt;30),"20",IF(AND(EW4&lt;=30,EW4&gt;20),"15",IF(AND(EW4&lt;=20,EW4&gt;10),"10",IF(AND(EW4&lt;=10,EW4&gt;5),"5",IF(AND(EW4&lt;5,EW4&gt;0),"0")))))))))))</f>
        <v>50</v>
      </c>
      <c r="EY4" s="94">
        <v>0</v>
      </c>
      <c r="EZ4" s="92" t="str">
        <f t="shared" ref="EZ4:EZ87" si="46">IF(AND(EY4&gt;=5,EY4&gt;=5),"30",IF(AND(EY4&lt;=4,EY4&gt;1),"20",IF(AND(EY4&lt;=1,EY4&gt;0),"10",IF(AND(EY4=0,EY4=0),"0"))))</f>
        <v>0</v>
      </c>
      <c r="FA4" s="107">
        <v>0</v>
      </c>
      <c r="FB4" s="92" t="str">
        <f t="shared" ref="FB4:FB87" si="47">IF(AND(FA4&lt;=100,FA4&gt;80),"30",IF(AND(FA4&lt;=80,FA4&gt;60),"20",IF(AND(FA4&lt;=60,FA4&gt;40),"15",IF(AND(FA4&lt;=40,FA4&gt;20),"10",IF(AND(FA4&lt;=20,FA4&gt;=0),"0")))))</f>
        <v>0</v>
      </c>
      <c r="FC4" s="94">
        <v>2</v>
      </c>
      <c r="FD4" s="92" t="str">
        <f t="shared" ref="FD4:FD87" si="48">IF(AND(FC4&lt;=100,FC4&gt;80),"30",IF(AND(FC4&lt;=80,FC4&gt;60),"20",IF(AND(FC4&lt;=60,FC4&gt;40),"15",IF(AND(FC4&lt;=40,FC4&gt;20),"10",IF(AND(FC4&lt;=20,FC4&gt;5),"5",IF(AND(FC4&lt;=5,FC4&gt;=0),"0"))))))</f>
        <v>0</v>
      </c>
      <c r="FE4" s="100">
        <f t="shared" ref="FE4:FE87" si="49">EJ4+EL4+EO4</f>
        <v>50</v>
      </c>
      <c r="FF4" s="100">
        <f t="shared" ref="FF4:FF87" si="50">ER4+EU4+EX4+EZ4+FB4+FD4</f>
        <v>110</v>
      </c>
      <c r="FG4" s="100">
        <f t="shared" ref="FG4:FG87" si="51">FF4+FE4</f>
        <v>160</v>
      </c>
      <c r="FH4" s="108">
        <f t="shared" ref="FH4:FH87" si="52">EF4+FG4</f>
        <v>415</v>
      </c>
      <c r="FI4" s="86"/>
      <c r="FJ4" s="116"/>
    </row>
    <row r="5" spans="1:166" ht="14.4" x14ac:dyDescent="0.3">
      <c r="A5" s="43">
        <v>2</v>
      </c>
      <c r="B5" s="43" t="s">
        <v>125</v>
      </c>
      <c r="C5" s="117" t="s">
        <v>126</v>
      </c>
      <c r="D5" s="121">
        <v>35</v>
      </c>
      <c r="E5" s="121">
        <v>51</v>
      </c>
      <c r="F5" s="121">
        <v>2017</v>
      </c>
      <c r="G5" s="122">
        <v>1088</v>
      </c>
      <c r="H5" s="122">
        <v>538</v>
      </c>
      <c r="I5" s="102">
        <v>2974</v>
      </c>
      <c r="J5" s="88">
        <v>40</v>
      </c>
      <c r="K5" s="88">
        <v>380</v>
      </c>
      <c r="L5" s="88">
        <v>835</v>
      </c>
      <c r="M5" s="88">
        <v>1179</v>
      </c>
      <c r="N5" s="88">
        <v>1605</v>
      </c>
      <c r="O5" s="88">
        <v>113</v>
      </c>
      <c r="P5" s="89" t="s">
        <v>127</v>
      </c>
      <c r="Q5" s="90">
        <v>40</v>
      </c>
      <c r="R5" s="90">
        <v>278</v>
      </c>
      <c r="S5" s="90">
        <v>226</v>
      </c>
      <c r="T5" s="90">
        <v>52</v>
      </c>
      <c r="U5" s="90">
        <v>1858</v>
      </c>
      <c r="V5" s="90">
        <v>167</v>
      </c>
      <c r="W5" s="90">
        <v>184</v>
      </c>
      <c r="X5" s="89" t="s">
        <v>440</v>
      </c>
      <c r="Y5" s="90">
        <v>35</v>
      </c>
      <c r="Z5" s="90">
        <v>51</v>
      </c>
      <c r="AA5" s="90"/>
      <c r="AB5" s="90"/>
      <c r="AC5" s="90">
        <v>0</v>
      </c>
      <c r="AD5" s="90">
        <v>51</v>
      </c>
      <c r="AE5" s="90">
        <v>1887</v>
      </c>
      <c r="AF5" s="90">
        <v>1887</v>
      </c>
      <c r="AG5" s="90">
        <v>1887</v>
      </c>
      <c r="AH5" s="90">
        <v>162</v>
      </c>
      <c r="AI5" s="90"/>
      <c r="AJ5" s="90"/>
      <c r="AK5" s="90">
        <v>162</v>
      </c>
      <c r="AL5" s="92">
        <v>51</v>
      </c>
      <c r="AM5" s="92">
        <v>51</v>
      </c>
      <c r="AN5" s="92">
        <v>0</v>
      </c>
      <c r="AO5" s="92">
        <f t="shared" si="0"/>
        <v>1621</v>
      </c>
      <c r="AP5" s="92">
        <v>835</v>
      </c>
      <c r="AQ5" s="92">
        <v>786</v>
      </c>
      <c r="AR5" s="92">
        <v>772</v>
      </c>
      <c r="AS5" s="92">
        <v>137</v>
      </c>
      <c r="AT5" s="92">
        <v>635</v>
      </c>
      <c r="AU5" s="93" t="s">
        <v>417</v>
      </c>
      <c r="AV5" s="92">
        <v>308</v>
      </c>
      <c r="AW5" s="92">
        <v>306</v>
      </c>
      <c r="AX5" s="92">
        <v>308</v>
      </c>
      <c r="AY5" s="92">
        <v>276</v>
      </c>
      <c r="AZ5" s="92">
        <v>259</v>
      </c>
      <c r="BA5" s="92">
        <v>274</v>
      </c>
      <c r="BB5" s="92">
        <v>156</v>
      </c>
      <c r="BC5" s="92">
        <v>156</v>
      </c>
      <c r="BD5" s="92">
        <v>156</v>
      </c>
      <c r="BE5" s="92">
        <v>1</v>
      </c>
      <c r="BF5" s="92">
        <v>1</v>
      </c>
      <c r="BG5" s="92">
        <v>1</v>
      </c>
      <c r="BH5" s="92">
        <v>1</v>
      </c>
      <c r="BI5" s="92">
        <v>1</v>
      </c>
      <c r="BJ5" s="92">
        <v>1</v>
      </c>
      <c r="BK5" s="92">
        <v>344</v>
      </c>
      <c r="BL5" s="92">
        <v>344</v>
      </c>
      <c r="BM5" s="92">
        <v>344</v>
      </c>
      <c r="BN5" s="92">
        <v>370</v>
      </c>
      <c r="BO5" s="92">
        <v>370</v>
      </c>
      <c r="BP5" s="92">
        <v>370</v>
      </c>
      <c r="BQ5" s="107">
        <v>7</v>
      </c>
      <c r="BR5" s="109">
        <v>7</v>
      </c>
      <c r="BS5" s="109">
        <v>7</v>
      </c>
      <c r="BT5" s="109">
        <v>9</v>
      </c>
      <c r="BU5" s="109">
        <v>9</v>
      </c>
      <c r="BV5" s="109">
        <v>9</v>
      </c>
      <c r="BW5" s="92">
        <f t="shared" si="1"/>
        <v>35</v>
      </c>
      <c r="BX5" s="92">
        <f t="shared" si="1"/>
        <v>51</v>
      </c>
      <c r="BY5" s="92">
        <f t="shared" si="2"/>
        <v>51</v>
      </c>
      <c r="BZ5" s="92">
        <f t="shared" si="3"/>
        <v>51</v>
      </c>
      <c r="CA5" s="92">
        <f t="shared" si="4"/>
        <v>51</v>
      </c>
      <c r="CB5" s="92">
        <f t="shared" si="4"/>
        <v>1887</v>
      </c>
      <c r="CC5" s="92">
        <f t="shared" si="4"/>
        <v>1887</v>
      </c>
      <c r="CD5" s="92">
        <f t="shared" si="4"/>
        <v>1887</v>
      </c>
      <c r="CE5" s="92">
        <f t="shared" si="4"/>
        <v>162</v>
      </c>
      <c r="CF5" s="92">
        <f t="shared" si="5"/>
        <v>162</v>
      </c>
      <c r="CG5" s="92">
        <f t="shared" si="6"/>
        <v>162</v>
      </c>
      <c r="CH5" s="92">
        <f t="shared" si="7"/>
        <v>1472</v>
      </c>
      <c r="CI5" s="92">
        <f t="shared" si="7"/>
        <v>1453</v>
      </c>
      <c r="CJ5" s="92">
        <f t="shared" si="7"/>
        <v>1470</v>
      </c>
      <c r="CK5" s="87">
        <v>790</v>
      </c>
      <c r="CL5" s="87">
        <v>3474</v>
      </c>
      <c r="CM5" s="92">
        <v>209</v>
      </c>
      <c r="CN5" s="92">
        <v>3475</v>
      </c>
      <c r="CO5" s="92">
        <v>213</v>
      </c>
      <c r="CP5" s="92">
        <v>51111</v>
      </c>
      <c r="CQ5" s="92">
        <v>8938</v>
      </c>
      <c r="CR5" s="92">
        <v>15305</v>
      </c>
      <c r="CS5" s="92">
        <v>32087</v>
      </c>
      <c r="CT5" s="92">
        <v>38923</v>
      </c>
      <c r="CU5" s="97">
        <v>3366</v>
      </c>
      <c r="CV5" s="98">
        <v>7828</v>
      </c>
      <c r="CW5" s="99">
        <f t="shared" si="8"/>
        <v>100</v>
      </c>
      <c r="CX5" s="87">
        <f t="shared" si="9"/>
        <v>10</v>
      </c>
      <c r="CY5" s="99">
        <f t="shared" si="10"/>
        <v>100</v>
      </c>
      <c r="CZ5" s="87" t="str">
        <f t="shared" si="11"/>
        <v>30</v>
      </c>
      <c r="DA5" s="99">
        <f t="shared" si="12"/>
        <v>98</v>
      </c>
      <c r="DB5" s="87" t="str">
        <f t="shared" si="13"/>
        <v>30</v>
      </c>
      <c r="DC5" s="99">
        <f t="shared" si="14"/>
        <v>74</v>
      </c>
      <c r="DD5" s="99" t="str">
        <f t="shared" si="15"/>
        <v>30</v>
      </c>
      <c r="DE5" s="99">
        <f t="shared" ref="DE5:DE41" si="53">ROUND(IFERROR(CK5/CL5*100,0),0)</f>
        <v>23</v>
      </c>
      <c r="DF5" s="87" t="str">
        <f t="shared" si="16"/>
        <v>10</v>
      </c>
      <c r="DG5" s="99">
        <f t="shared" ref="DG5:DG41" si="54">ROUND(IFERROR(CM5/CN5*100,0),0)</f>
        <v>6</v>
      </c>
      <c r="DH5" s="87" t="str">
        <f t="shared" si="17"/>
        <v>0</v>
      </c>
      <c r="DI5" s="99">
        <f t="shared" ref="DI5:DI41" si="55">ROUND(IFERROR(CO5/CP5*100,0),0)</f>
        <v>0</v>
      </c>
      <c r="DJ5" s="87" t="str">
        <f t="shared" si="18"/>
        <v>0</v>
      </c>
      <c r="DK5" s="99">
        <f t="shared" si="19"/>
        <v>37</v>
      </c>
      <c r="DL5" s="87" t="str">
        <f t="shared" si="20"/>
        <v>10</v>
      </c>
      <c r="DM5" s="99">
        <f t="shared" si="21"/>
        <v>83</v>
      </c>
      <c r="DN5" s="87" t="str">
        <f t="shared" ref="DN5:DN87" si="56">IF(AND(DM5&lt;=100,DM5&gt;80),"50",IF(AND(DM5&lt;=80,DM5&gt;60),"40",IF(AND(DM5&lt;=60,DM5&gt;40),"30",IF(AND(DM5&lt;=40,DM5&gt;20),"20",IF(AND(DM5&lt;=20,DM5&gt;10),"10",IF(AND(DM5&lt;=10,DM5&gt;=5),"5","0"))))))</f>
        <v>50</v>
      </c>
      <c r="DO5" s="99">
        <f t="shared" si="22"/>
        <v>82</v>
      </c>
      <c r="DP5" s="87" t="str">
        <f t="shared" si="23"/>
        <v>30</v>
      </c>
      <c r="DQ5" s="99">
        <f t="shared" si="24"/>
        <v>43</v>
      </c>
      <c r="DR5" s="87" t="str">
        <f t="shared" si="25"/>
        <v>15</v>
      </c>
      <c r="DS5" s="87">
        <f t="shared" si="26"/>
        <v>215</v>
      </c>
      <c r="DT5" s="92">
        <v>39264</v>
      </c>
      <c r="DU5" s="92">
        <v>0</v>
      </c>
      <c r="DV5" s="92">
        <v>281650</v>
      </c>
      <c r="DW5" s="92">
        <v>15895</v>
      </c>
      <c r="DX5" s="92">
        <v>0</v>
      </c>
      <c r="DY5" s="99">
        <f t="shared" si="27"/>
        <v>12</v>
      </c>
      <c r="DZ5" s="100" t="str">
        <f t="shared" si="28"/>
        <v>10</v>
      </c>
      <c r="EA5" s="99">
        <f t="shared" si="29"/>
        <v>0</v>
      </c>
      <c r="EB5" s="100" t="str">
        <f t="shared" si="30"/>
        <v>0</v>
      </c>
      <c r="EC5" s="99">
        <f t="shared" si="31"/>
        <v>0</v>
      </c>
      <c r="ED5" s="92" t="str">
        <f t="shared" si="32"/>
        <v>0</v>
      </c>
      <c r="EE5" s="100">
        <f t="shared" si="33"/>
        <v>10</v>
      </c>
      <c r="EF5" s="87">
        <f t="shared" si="34"/>
        <v>225</v>
      </c>
      <c r="EG5" s="110">
        <v>5226</v>
      </c>
      <c r="EH5" s="111">
        <v>2714164</v>
      </c>
      <c r="EI5" s="103">
        <f t="shared" si="35"/>
        <v>193</v>
      </c>
      <c r="EJ5" s="104" t="str">
        <f t="shared" si="36"/>
        <v>0</v>
      </c>
      <c r="EK5" s="109">
        <v>6</v>
      </c>
      <c r="EL5" s="100" t="str">
        <f t="shared" si="37"/>
        <v>30</v>
      </c>
      <c r="EM5" s="106">
        <v>33</v>
      </c>
      <c r="EN5" s="99">
        <f t="shared" si="38"/>
        <v>65</v>
      </c>
      <c r="EO5" s="100" t="str">
        <f t="shared" si="39"/>
        <v>20</v>
      </c>
      <c r="EP5" s="106">
        <v>35</v>
      </c>
      <c r="EQ5" s="99">
        <f t="shared" si="40"/>
        <v>100</v>
      </c>
      <c r="ER5" s="100">
        <f t="shared" si="41"/>
        <v>10</v>
      </c>
      <c r="ES5" s="106">
        <v>50</v>
      </c>
      <c r="ET5" s="99">
        <f t="shared" si="42"/>
        <v>98</v>
      </c>
      <c r="EU5" s="100" t="str">
        <f t="shared" si="43"/>
        <v>50</v>
      </c>
      <c r="EV5" s="106">
        <v>86</v>
      </c>
      <c r="EW5" s="99">
        <f t="shared" si="44"/>
        <v>100</v>
      </c>
      <c r="EX5" s="100" t="str">
        <f t="shared" si="45"/>
        <v>50</v>
      </c>
      <c r="EY5" s="107">
        <v>0</v>
      </c>
      <c r="EZ5" s="92" t="str">
        <f t="shared" si="46"/>
        <v>0</v>
      </c>
      <c r="FA5" s="107">
        <v>0</v>
      </c>
      <c r="FB5" s="92" t="str">
        <f t="shared" si="47"/>
        <v>0</v>
      </c>
      <c r="FC5" s="107">
        <v>55</v>
      </c>
      <c r="FD5" s="92" t="str">
        <f t="shared" si="48"/>
        <v>15</v>
      </c>
      <c r="FE5" s="100">
        <f t="shared" si="49"/>
        <v>50</v>
      </c>
      <c r="FF5" s="100">
        <f t="shared" si="50"/>
        <v>125</v>
      </c>
      <c r="FG5" s="100">
        <f t="shared" si="51"/>
        <v>175</v>
      </c>
      <c r="FH5" s="108">
        <f t="shared" si="52"/>
        <v>400</v>
      </c>
      <c r="FI5" s="86"/>
      <c r="FJ5" s="116"/>
    </row>
    <row r="6" spans="1:166" ht="14.4" x14ac:dyDescent="0.3">
      <c r="A6" s="43">
        <v>3</v>
      </c>
      <c r="B6" s="43" t="s">
        <v>125</v>
      </c>
      <c r="C6" s="117" t="s">
        <v>128</v>
      </c>
      <c r="D6" s="121">
        <v>32</v>
      </c>
      <c r="E6" s="121">
        <v>895</v>
      </c>
      <c r="F6" s="121">
        <v>2332</v>
      </c>
      <c r="G6" s="122">
        <v>601</v>
      </c>
      <c r="H6" s="122">
        <v>125</v>
      </c>
      <c r="I6" s="102">
        <v>3737</v>
      </c>
      <c r="J6" s="88">
        <v>33</v>
      </c>
      <c r="K6" s="88">
        <v>895</v>
      </c>
      <c r="L6" s="88">
        <v>1318</v>
      </c>
      <c r="M6" s="88">
        <v>1039</v>
      </c>
      <c r="N6" s="88">
        <v>345</v>
      </c>
      <c r="O6" s="88">
        <v>95</v>
      </c>
      <c r="P6" s="89" t="s">
        <v>129</v>
      </c>
      <c r="Q6" s="90">
        <v>31</v>
      </c>
      <c r="R6" s="90">
        <v>895</v>
      </c>
      <c r="S6" s="90">
        <v>832</v>
      </c>
      <c r="T6" s="90">
        <v>63</v>
      </c>
      <c r="U6" s="90">
        <v>1938</v>
      </c>
      <c r="V6" s="90">
        <v>144</v>
      </c>
      <c r="W6" s="90">
        <v>0</v>
      </c>
      <c r="X6" s="89" t="s">
        <v>400</v>
      </c>
      <c r="Y6" s="90">
        <v>32</v>
      </c>
      <c r="Z6" s="90"/>
      <c r="AA6" s="90"/>
      <c r="AB6" s="90"/>
      <c r="AC6" s="90"/>
      <c r="AD6" s="90"/>
      <c r="AE6" s="90">
        <v>2286</v>
      </c>
      <c r="AF6" s="90"/>
      <c r="AG6" s="90"/>
      <c r="AH6" s="90">
        <v>106</v>
      </c>
      <c r="AI6" s="90"/>
      <c r="AJ6" s="90"/>
      <c r="AK6" s="90"/>
      <c r="AL6" s="92">
        <v>895</v>
      </c>
      <c r="AM6" s="92">
        <v>63</v>
      </c>
      <c r="AN6" s="92">
        <v>832</v>
      </c>
      <c r="AO6" s="92">
        <f t="shared" si="0"/>
        <v>2321</v>
      </c>
      <c r="AP6" s="92">
        <v>1027</v>
      </c>
      <c r="AQ6" s="92">
        <v>1294</v>
      </c>
      <c r="AR6" s="92">
        <v>316</v>
      </c>
      <c r="AS6" s="92">
        <v>102</v>
      </c>
      <c r="AT6" s="92">
        <v>214</v>
      </c>
      <c r="AU6" s="93" t="s">
        <v>418</v>
      </c>
      <c r="AV6" s="92">
        <v>373</v>
      </c>
      <c r="AW6" s="92">
        <v>373</v>
      </c>
      <c r="AX6" s="92">
        <v>373</v>
      </c>
      <c r="AY6" s="92">
        <v>213</v>
      </c>
      <c r="AZ6" s="92">
        <v>213</v>
      </c>
      <c r="BA6" s="92">
        <v>213</v>
      </c>
      <c r="BB6" s="92">
        <v>60</v>
      </c>
      <c r="BC6" s="92">
        <v>60</v>
      </c>
      <c r="BD6" s="92">
        <v>60</v>
      </c>
      <c r="BE6" s="92">
        <v>1</v>
      </c>
      <c r="BF6" s="92">
        <v>1</v>
      </c>
      <c r="BG6" s="92">
        <v>1</v>
      </c>
      <c r="BH6" s="92">
        <v>1</v>
      </c>
      <c r="BI6" s="92">
        <v>1</v>
      </c>
      <c r="BJ6" s="92">
        <v>1</v>
      </c>
      <c r="BK6" s="92">
        <v>46</v>
      </c>
      <c r="BL6" s="92">
        <v>46</v>
      </c>
      <c r="BM6" s="92">
        <v>46</v>
      </c>
      <c r="BN6" s="92">
        <v>32</v>
      </c>
      <c r="BO6" s="92">
        <v>32</v>
      </c>
      <c r="BP6" s="92">
        <v>32</v>
      </c>
      <c r="BQ6" s="107">
        <v>4</v>
      </c>
      <c r="BR6" s="109">
        <v>4</v>
      </c>
      <c r="BS6" s="109">
        <v>4</v>
      </c>
      <c r="BT6" s="109">
        <v>45</v>
      </c>
      <c r="BU6" s="109">
        <v>45</v>
      </c>
      <c r="BV6" s="109">
        <v>45</v>
      </c>
      <c r="BW6" s="92">
        <f>Y6</f>
        <v>32</v>
      </c>
      <c r="BX6" s="92">
        <f>AL6</f>
        <v>895</v>
      </c>
      <c r="BY6" s="92">
        <f t="shared" si="2"/>
        <v>895</v>
      </c>
      <c r="BZ6" s="92">
        <f t="shared" si="3"/>
        <v>895</v>
      </c>
      <c r="CA6" s="92">
        <f>AM6</f>
        <v>63</v>
      </c>
      <c r="CB6" s="92">
        <f>AE6</f>
        <v>2286</v>
      </c>
      <c r="CC6" s="92">
        <f t="shared" ref="CC6:CC12" si="57">CB6</f>
        <v>2286</v>
      </c>
      <c r="CD6" s="92">
        <f t="shared" ref="CD6:CD12" si="58">CB6</f>
        <v>2286</v>
      </c>
      <c r="CE6" s="92">
        <f t="shared" si="4"/>
        <v>106</v>
      </c>
      <c r="CF6" s="92">
        <f t="shared" si="5"/>
        <v>106</v>
      </c>
      <c r="CG6" s="92">
        <f t="shared" si="6"/>
        <v>106</v>
      </c>
      <c r="CH6" s="92">
        <f t="shared" si="7"/>
        <v>775</v>
      </c>
      <c r="CI6" s="92">
        <f t="shared" si="7"/>
        <v>775</v>
      </c>
      <c r="CJ6" s="92">
        <f t="shared" si="7"/>
        <v>775</v>
      </c>
      <c r="CK6" s="87">
        <v>80</v>
      </c>
      <c r="CL6" s="87">
        <v>3986</v>
      </c>
      <c r="CM6" s="92">
        <v>3367</v>
      </c>
      <c r="CN6" s="92">
        <v>3987</v>
      </c>
      <c r="CO6" s="92">
        <v>147</v>
      </c>
      <c r="CP6" s="92">
        <v>48244</v>
      </c>
      <c r="CQ6" s="92">
        <v>12013</v>
      </c>
      <c r="CR6" s="92">
        <v>9399</v>
      </c>
      <c r="CS6" s="92">
        <v>32057</v>
      </c>
      <c r="CT6" s="92">
        <v>36856</v>
      </c>
      <c r="CU6" s="97">
        <v>2764</v>
      </c>
      <c r="CV6" s="98">
        <v>5710</v>
      </c>
      <c r="CW6" s="99">
        <f t="shared" si="8"/>
        <v>100</v>
      </c>
      <c r="CX6" s="87">
        <f t="shared" si="9"/>
        <v>10</v>
      </c>
      <c r="CY6" s="99">
        <f t="shared" si="10"/>
        <v>100</v>
      </c>
      <c r="CZ6" s="87" t="str">
        <f t="shared" si="11"/>
        <v>30</v>
      </c>
      <c r="DA6" s="99">
        <f t="shared" si="12"/>
        <v>97</v>
      </c>
      <c r="DB6" s="87" t="str">
        <f t="shared" si="13"/>
        <v>30</v>
      </c>
      <c r="DC6" s="99">
        <f t="shared" si="14"/>
        <v>78</v>
      </c>
      <c r="DD6" s="99" t="str">
        <f t="shared" si="15"/>
        <v>30</v>
      </c>
      <c r="DE6" s="99">
        <f t="shared" si="53"/>
        <v>2</v>
      </c>
      <c r="DF6" s="87" t="str">
        <f t="shared" si="16"/>
        <v>0</v>
      </c>
      <c r="DG6" s="99">
        <f t="shared" si="54"/>
        <v>84</v>
      </c>
      <c r="DH6" s="87" t="str">
        <f t="shared" si="17"/>
        <v>20</v>
      </c>
      <c r="DI6" s="99">
        <f t="shared" si="55"/>
        <v>0</v>
      </c>
      <c r="DJ6" s="87" t="str">
        <f t="shared" si="18"/>
        <v>0</v>
      </c>
      <c r="DK6" s="99">
        <f t="shared" si="19"/>
        <v>56</v>
      </c>
      <c r="DL6" s="87" t="str">
        <f t="shared" si="20"/>
        <v>15</v>
      </c>
      <c r="DM6" s="99">
        <f t="shared" si="21"/>
        <v>91</v>
      </c>
      <c r="DN6" s="87" t="str">
        <f t="shared" si="56"/>
        <v>50</v>
      </c>
      <c r="DO6" s="99">
        <f t="shared" si="22"/>
        <v>87</v>
      </c>
      <c r="DP6" s="87" t="str">
        <f t="shared" si="23"/>
        <v>30</v>
      </c>
      <c r="DQ6" s="99">
        <f t="shared" si="24"/>
        <v>48</v>
      </c>
      <c r="DR6" s="87" t="str">
        <f t="shared" si="25"/>
        <v>15</v>
      </c>
      <c r="DS6" s="87">
        <f t="shared" si="26"/>
        <v>230</v>
      </c>
      <c r="DT6" s="92">
        <v>38063</v>
      </c>
      <c r="DU6" s="92">
        <v>0</v>
      </c>
      <c r="DV6" s="92">
        <v>229434</v>
      </c>
      <c r="DW6" s="92">
        <v>0</v>
      </c>
      <c r="DX6" s="92">
        <v>0</v>
      </c>
      <c r="DY6" s="99">
        <f t="shared" si="27"/>
        <v>14</v>
      </c>
      <c r="DZ6" s="100" t="str">
        <f t="shared" si="28"/>
        <v>10</v>
      </c>
      <c r="EA6" s="99">
        <v>100</v>
      </c>
      <c r="EB6" s="100" t="str">
        <f t="shared" si="30"/>
        <v>20</v>
      </c>
      <c r="EC6" s="99">
        <v>50</v>
      </c>
      <c r="ED6" s="92" t="str">
        <f t="shared" si="32"/>
        <v>10</v>
      </c>
      <c r="EE6" s="100">
        <f t="shared" si="33"/>
        <v>40</v>
      </c>
      <c r="EF6" s="87">
        <f t="shared" si="34"/>
        <v>270</v>
      </c>
      <c r="EG6" s="110">
        <v>198613</v>
      </c>
      <c r="EH6" s="111">
        <v>3301244</v>
      </c>
      <c r="EI6" s="103">
        <f t="shared" si="35"/>
        <v>6016</v>
      </c>
      <c r="EJ6" s="104" t="str">
        <f t="shared" si="36"/>
        <v>30</v>
      </c>
      <c r="EK6" s="109">
        <v>5</v>
      </c>
      <c r="EL6" s="100" t="str">
        <f t="shared" si="37"/>
        <v>30</v>
      </c>
      <c r="EM6" s="106">
        <v>557</v>
      </c>
      <c r="EN6" s="99">
        <f t="shared" si="38"/>
        <v>62</v>
      </c>
      <c r="EO6" s="100" t="str">
        <f t="shared" si="39"/>
        <v>20</v>
      </c>
      <c r="EP6" s="106">
        <v>32</v>
      </c>
      <c r="EQ6" s="99">
        <f t="shared" si="40"/>
        <v>100</v>
      </c>
      <c r="ER6" s="100">
        <f t="shared" si="41"/>
        <v>10</v>
      </c>
      <c r="ES6" s="106">
        <v>832</v>
      </c>
      <c r="ET6" s="99">
        <f t="shared" si="42"/>
        <v>93</v>
      </c>
      <c r="EU6" s="100" t="str">
        <f t="shared" si="43"/>
        <v>50</v>
      </c>
      <c r="EV6" s="106">
        <v>798</v>
      </c>
      <c r="EW6" s="99">
        <f t="shared" si="44"/>
        <v>86</v>
      </c>
      <c r="EX6" s="100" t="str">
        <f t="shared" si="45"/>
        <v>45</v>
      </c>
      <c r="EY6" s="107">
        <v>0</v>
      </c>
      <c r="EZ6" s="92" t="str">
        <f t="shared" si="46"/>
        <v>0</v>
      </c>
      <c r="FA6" s="107">
        <v>0</v>
      </c>
      <c r="FB6" s="92" t="str">
        <f t="shared" si="47"/>
        <v>0</v>
      </c>
      <c r="FC6" s="107">
        <v>15</v>
      </c>
      <c r="FD6" s="92" t="str">
        <f t="shared" si="48"/>
        <v>5</v>
      </c>
      <c r="FE6" s="100">
        <f t="shared" si="49"/>
        <v>80</v>
      </c>
      <c r="FF6" s="100">
        <f t="shared" si="50"/>
        <v>110</v>
      </c>
      <c r="FG6" s="100">
        <f t="shared" si="51"/>
        <v>190</v>
      </c>
      <c r="FH6" s="108">
        <f t="shared" si="52"/>
        <v>460</v>
      </c>
      <c r="FI6" s="86"/>
      <c r="FJ6" s="116"/>
    </row>
    <row r="7" spans="1:166" ht="14.4" x14ac:dyDescent="0.3">
      <c r="A7" s="43">
        <v>4</v>
      </c>
      <c r="B7" s="43" t="s">
        <v>130</v>
      </c>
      <c r="C7" s="117" t="s">
        <v>131</v>
      </c>
      <c r="D7" s="121">
        <v>23</v>
      </c>
      <c r="E7" s="121">
        <v>125</v>
      </c>
      <c r="F7" s="121">
        <v>289</v>
      </c>
      <c r="G7" s="122">
        <v>67</v>
      </c>
      <c r="H7" s="122">
        <v>31</v>
      </c>
      <c r="I7" s="102">
        <v>307</v>
      </c>
      <c r="J7" s="88">
        <v>23</v>
      </c>
      <c r="K7" s="88">
        <v>127</v>
      </c>
      <c r="L7" s="88">
        <v>165</v>
      </c>
      <c r="M7" s="88">
        <v>108</v>
      </c>
      <c r="N7" s="88">
        <v>35</v>
      </c>
      <c r="O7" s="88">
        <v>22</v>
      </c>
      <c r="P7" s="89" t="s">
        <v>132</v>
      </c>
      <c r="Q7" s="90">
        <v>22</v>
      </c>
      <c r="R7" s="90">
        <v>126</v>
      </c>
      <c r="S7" s="90">
        <v>112</v>
      </c>
      <c r="T7" s="90">
        <v>14</v>
      </c>
      <c r="U7" s="90">
        <v>325</v>
      </c>
      <c r="V7" s="90">
        <v>30</v>
      </c>
      <c r="W7" s="90">
        <v>0</v>
      </c>
      <c r="X7" s="89" t="s">
        <v>441</v>
      </c>
      <c r="Y7" s="89"/>
      <c r="Z7" s="89">
        <v>126</v>
      </c>
      <c r="AA7" s="89"/>
      <c r="AB7" s="89"/>
      <c r="AC7" s="89">
        <v>112</v>
      </c>
      <c r="AD7" s="89">
        <v>14</v>
      </c>
      <c r="AE7" s="89">
        <v>267</v>
      </c>
      <c r="AF7" s="89">
        <v>267</v>
      </c>
      <c r="AG7" s="89">
        <v>267</v>
      </c>
      <c r="AH7" s="89">
        <v>30</v>
      </c>
      <c r="AI7" s="89"/>
      <c r="AJ7" s="89"/>
      <c r="AK7" s="89"/>
      <c r="AL7" s="92">
        <v>127</v>
      </c>
      <c r="AM7" s="92">
        <v>14</v>
      </c>
      <c r="AN7" s="92">
        <v>113</v>
      </c>
      <c r="AO7" s="92">
        <f t="shared" si="0"/>
        <v>269</v>
      </c>
      <c r="AP7" s="92">
        <v>109</v>
      </c>
      <c r="AQ7" s="92">
        <v>160</v>
      </c>
      <c r="AR7" s="92">
        <v>67</v>
      </c>
      <c r="AS7" s="92">
        <v>23</v>
      </c>
      <c r="AT7" s="92">
        <v>44</v>
      </c>
      <c r="AU7" s="93" t="s">
        <v>133</v>
      </c>
      <c r="AV7" s="92">
        <v>53</v>
      </c>
      <c r="AW7" s="92">
        <v>53</v>
      </c>
      <c r="AX7" s="92">
        <v>49</v>
      </c>
      <c r="AY7" s="92">
        <v>54</v>
      </c>
      <c r="AZ7" s="92">
        <v>18</v>
      </c>
      <c r="BA7" s="92">
        <v>43</v>
      </c>
      <c r="BB7" s="92">
        <v>22</v>
      </c>
      <c r="BC7" s="92">
        <v>22</v>
      </c>
      <c r="BD7" s="92">
        <v>22</v>
      </c>
      <c r="BE7" s="92">
        <v>1</v>
      </c>
      <c r="BF7" s="92">
        <v>1</v>
      </c>
      <c r="BG7" s="92">
        <v>1</v>
      </c>
      <c r="BH7" s="92">
        <v>1</v>
      </c>
      <c r="BI7" s="92">
        <v>1</v>
      </c>
      <c r="BJ7" s="92">
        <v>1</v>
      </c>
      <c r="BK7" s="92">
        <v>19</v>
      </c>
      <c r="BL7" s="92">
        <v>1</v>
      </c>
      <c r="BM7" s="92">
        <v>19</v>
      </c>
      <c r="BN7" s="92">
        <v>19</v>
      </c>
      <c r="BO7" s="92">
        <v>5</v>
      </c>
      <c r="BP7" s="92">
        <v>19</v>
      </c>
      <c r="BQ7" s="94">
        <v>1</v>
      </c>
      <c r="BR7" s="94">
        <v>1</v>
      </c>
      <c r="BS7" s="94">
        <v>1</v>
      </c>
      <c r="BT7" s="94">
        <v>0</v>
      </c>
      <c r="BU7" s="94">
        <v>0</v>
      </c>
      <c r="BV7" s="94">
        <v>0</v>
      </c>
      <c r="BW7" s="92">
        <f>J7</f>
        <v>23</v>
      </c>
      <c r="BX7" s="92">
        <f>Z7</f>
        <v>126</v>
      </c>
      <c r="BY7" s="92">
        <f t="shared" si="2"/>
        <v>126</v>
      </c>
      <c r="BZ7" s="92">
        <f t="shared" si="3"/>
        <v>126</v>
      </c>
      <c r="CA7" s="92">
        <f>AD7</f>
        <v>14</v>
      </c>
      <c r="CB7" s="92">
        <f>AO7</f>
        <v>269</v>
      </c>
      <c r="CC7" s="92">
        <f t="shared" si="57"/>
        <v>269</v>
      </c>
      <c r="CD7" s="92">
        <f t="shared" si="58"/>
        <v>269</v>
      </c>
      <c r="CE7" s="92">
        <f t="shared" si="4"/>
        <v>30</v>
      </c>
      <c r="CF7" s="92">
        <f t="shared" si="5"/>
        <v>30</v>
      </c>
      <c r="CG7" s="92">
        <f t="shared" si="6"/>
        <v>30</v>
      </c>
      <c r="CH7" s="92">
        <f t="shared" si="7"/>
        <v>170</v>
      </c>
      <c r="CI7" s="92">
        <f t="shared" si="7"/>
        <v>102</v>
      </c>
      <c r="CJ7" s="92">
        <f t="shared" si="7"/>
        <v>155</v>
      </c>
      <c r="CK7" s="87">
        <v>25</v>
      </c>
      <c r="CL7" s="87">
        <v>522</v>
      </c>
      <c r="CM7" s="92">
        <v>5</v>
      </c>
      <c r="CN7" s="92">
        <v>523</v>
      </c>
      <c r="CO7" s="92">
        <v>44</v>
      </c>
      <c r="CP7" s="92">
        <v>1330</v>
      </c>
      <c r="CQ7" s="92">
        <v>81</v>
      </c>
      <c r="CR7" s="92">
        <v>340</v>
      </c>
      <c r="CS7" s="92">
        <v>767</v>
      </c>
      <c r="CT7" s="92">
        <v>807</v>
      </c>
      <c r="CU7" s="97">
        <v>44</v>
      </c>
      <c r="CV7" s="98">
        <v>128</v>
      </c>
      <c r="CW7" s="99">
        <f t="shared" si="8"/>
        <v>100</v>
      </c>
      <c r="CX7" s="87">
        <f t="shared" si="9"/>
        <v>10</v>
      </c>
      <c r="CY7" s="99">
        <f t="shared" si="10"/>
        <v>99</v>
      </c>
      <c r="CZ7" s="87" t="str">
        <f t="shared" si="11"/>
        <v>20</v>
      </c>
      <c r="DA7" s="99">
        <f t="shared" si="12"/>
        <v>97</v>
      </c>
      <c r="DB7" s="87" t="str">
        <f t="shared" si="13"/>
        <v>30</v>
      </c>
      <c r="DC7" s="99">
        <f t="shared" si="14"/>
        <v>43</v>
      </c>
      <c r="DD7" s="99" t="str">
        <f t="shared" si="15"/>
        <v>20</v>
      </c>
      <c r="DE7" s="99">
        <f t="shared" si="53"/>
        <v>5</v>
      </c>
      <c r="DF7" s="87" t="str">
        <f t="shared" si="16"/>
        <v>0</v>
      </c>
      <c r="DG7" s="99">
        <f t="shared" si="54"/>
        <v>1</v>
      </c>
      <c r="DH7" s="87" t="str">
        <f t="shared" si="17"/>
        <v>0</v>
      </c>
      <c r="DI7" s="99">
        <f t="shared" si="55"/>
        <v>3</v>
      </c>
      <c r="DJ7" s="87" t="str">
        <f t="shared" si="18"/>
        <v>0</v>
      </c>
      <c r="DK7" s="99">
        <f t="shared" si="19"/>
        <v>19</v>
      </c>
      <c r="DL7" s="87" t="str">
        <f t="shared" si="20"/>
        <v>5</v>
      </c>
      <c r="DM7" s="99">
        <f t="shared" si="21"/>
        <v>56</v>
      </c>
      <c r="DN7" s="87" t="str">
        <f t="shared" si="56"/>
        <v>30</v>
      </c>
      <c r="DO7" s="99">
        <f t="shared" si="22"/>
        <v>95</v>
      </c>
      <c r="DP7" s="87" t="str">
        <f t="shared" si="23"/>
        <v>30</v>
      </c>
      <c r="DQ7" s="99">
        <f t="shared" si="24"/>
        <v>34</v>
      </c>
      <c r="DR7" s="87" t="str">
        <f t="shared" si="25"/>
        <v>10</v>
      </c>
      <c r="DS7" s="87">
        <f t="shared" si="26"/>
        <v>155</v>
      </c>
      <c r="DT7" s="92">
        <v>847</v>
      </c>
      <c r="DU7" s="92">
        <v>0</v>
      </c>
      <c r="DV7" s="92">
        <v>16482</v>
      </c>
      <c r="DW7" s="92">
        <v>0</v>
      </c>
      <c r="DX7" s="92">
        <v>0</v>
      </c>
      <c r="DY7" s="99">
        <f t="shared" si="27"/>
        <v>5</v>
      </c>
      <c r="DZ7" s="100" t="str">
        <f t="shared" si="28"/>
        <v>0</v>
      </c>
      <c r="EA7" s="99">
        <v>100</v>
      </c>
      <c r="EB7" s="100" t="str">
        <f t="shared" si="30"/>
        <v>20</v>
      </c>
      <c r="EC7" s="99">
        <v>50</v>
      </c>
      <c r="ED7" s="92" t="str">
        <f t="shared" si="32"/>
        <v>10</v>
      </c>
      <c r="EE7" s="100">
        <f t="shared" si="33"/>
        <v>30</v>
      </c>
      <c r="EF7" s="87">
        <f t="shared" si="34"/>
        <v>185</v>
      </c>
      <c r="EG7" s="110">
        <v>6469</v>
      </c>
      <c r="EH7" s="111">
        <v>219340</v>
      </c>
      <c r="EI7" s="103">
        <f t="shared" si="35"/>
        <v>2949</v>
      </c>
      <c r="EJ7" s="104" t="str">
        <f t="shared" si="36"/>
        <v>10</v>
      </c>
      <c r="EK7" s="109">
        <v>15</v>
      </c>
      <c r="EL7" s="100" t="str">
        <f t="shared" si="37"/>
        <v>30</v>
      </c>
      <c r="EM7" s="106">
        <v>0</v>
      </c>
      <c r="EN7" s="99">
        <f t="shared" si="38"/>
        <v>0</v>
      </c>
      <c r="EO7" s="100" t="str">
        <f t="shared" si="39"/>
        <v>0</v>
      </c>
      <c r="EP7" s="106">
        <v>23</v>
      </c>
      <c r="EQ7" s="99">
        <f t="shared" si="40"/>
        <v>100</v>
      </c>
      <c r="ER7" s="100">
        <f t="shared" si="41"/>
        <v>10</v>
      </c>
      <c r="ES7" s="106">
        <v>32</v>
      </c>
      <c r="ET7" s="99">
        <f t="shared" si="42"/>
        <v>25</v>
      </c>
      <c r="EU7" s="100" t="str">
        <f t="shared" si="43"/>
        <v>15</v>
      </c>
      <c r="EV7" s="106">
        <v>39</v>
      </c>
      <c r="EW7" s="99">
        <f t="shared" si="44"/>
        <v>26</v>
      </c>
      <c r="EX7" s="100" t="str">
        <f t="shared" si="45"/>
        <v>15</v>
      </c>
      <c r="EY7" s="107">
        <v>0</v>
      </c>
      <c r="EZ7" s="92" t="str">
        <f t="shared" si="46"/>
        <v>0</v>
      </c>
      <c r="FA7" s="107">
        <v>0</v>
      </c>
      <c r="FB7" s="92" t="str">
        <f t="shared" si="47"/>
        <v>0</v>
      </c>
      <c r="FC7" s="107">
        <v>0</v>
      </c>
      <c r="FD7" s="92" t="str">
        <f t="shared" si="48"/>
        <v>0</v>
      </c>
      <c r="FE7" s="100">
        <f t="shared" si="49"/>
        <v>40</v>
      </c>
      <c r="FF7" s="100">
        <f t="shared" si="50"/>
        <v>40</v>
      </c>
      <c r="FG7" s="100">
        <f t="shared" si="51"/>
        <v>80</v>
      </c>
      <c r="FH7" s="108">
        <f t="shared" si="52"/>
        <v>265</v>
      </c>
      <c r="FI7" s="86"/>
      <c r="FJ7" s="116"/>
    </row>
    <row r="8" spans="1:166" ht="14.4" x14ac:dyDescent="0.3">
      <c r="A8" s="43">
        <v>5</v>
      </c>
      <c r="B8" s="43" t="s">
        <v>122</v>
      </c>
      <c r="C8" s="117" t="s">
        <v>134</v>
      </c>
      <c r="D8" s="121">
        <v>28</v>
      </c>
      <c r="E8" s="121">
        <v>277</v>
      </c>
      <c r="F8" s="121">
        <v>646</v>
      </c>
      <c r="G8" s="122">
        <v>323</v>
      </c>
      <c r="H8" s="122">
        <v>232</v>
      </c>
      <c r="I8" s="102">
        <v>1094</v>
      </c>
      <c r="J8" s="88">
        <v>27</v>
      </c>
      <c r="K8" s="88">
        <v>278</v>
      </c>
      <c r="L8" s="88">
        <v>291</v>
      </c>
      <c r="M8" s="88">
        <v>309</v>
      </c>
      <c r="N8" s="88">
        <v>327</v>
      </c>
      <c r="O8" s="88">
        <v>41</v>
      </c>
      <c r="P8" s="89" t="s">
        <v>135</v>
      </c>
      <c r="Q8" s="90">
        <v>27</v>
      </c>
      <c r="R8" s="90">
        <v>287</v>
      </c>
      <c r="S8" s="90">
        <v>258</v>
      </c>
      <c r="T8" s="90">
        <v>29</v>
      </c>
      <c r="U8" s="90">
        <v>745</v>
      </c>
      <c r="V8" s="90">
        <v>59</v>
      </c>
      <c r="W8" s="90">
        <v>319</v>
      </c>
      <c r="X8" s="89" t="s">
        <v>442</v>
      </c>
      <c r="Y8" s="90"/>
      <c r="Z8" s="90"/>
      <c r="AA8" s="90"/>
      <c r="AB8" s="90"/>
      <c r="AC8" s="90"/>
      <c r="AD8" s="90"/>
      <c r="AE8" s="90"/>
      <c r="AF8" s="90"/>
      <c r="AG8" s="90"/>
      <c r="AH8" s="90">
        <v>56</v>
      </c>
      <c r="AI8" s="90"/>
      <c r="AJ8" s="90"/>
      <c r="AK8" s="90"/>
      <c r="AL8" s="92">
        <v>290</v>
      </c>
      <c r="AM8" s="92">
        <v>29</v>
      </c>
      <c r="AN8" s="92">
        <v>261</v>
      </c>
      <c r="AO8" s="92">
        <f t="shared" si="0"/>
        <v>605</v>
      </c>
      <c r="AP8" s="92">
        <v>315</v>
      </c>
      <c r="AQ8" s="92">
        <v>290</v>
      </c>
      <c r="AR8" s="92">
        <v>245</v>
      </c>
      <c r="AS8" s="92">
        <v>43</v>
      </c>
      <c r="AT8" s="92">
        <v>202</v>
      </c>
      <c r="AU8" s="93" t="s">
        <v>136</v>
      </c>
      <c r="AV8" s="92">
        <v>85</v>
      </c>
      <c r="AW8" s="92">
        <v>84</v>
      </c>
      <c r="AX8" s="92">
        <v>85</v>
      </c>
      <c r="AY8" s="92">
        <v>145</v>
      </c>
      <c r="AZ8" s="92">
        <v>127</v>
      </c>
      <c r="BA8" s="92">
        <v>145</v>
      </c>
      <c r="BB8" s="92">
        <v>38</v>
      </c>
      <c r="BC8" s="92">
        <v>38</v>
      </c>
      <c r="BD8" s="92">
        <v>38</v>
      </c>
      <c r="BE8" s="92">
        <v>1</v>
      </c>
      <c r="BF8" s="92">
        <v>1</v>
      </c>
      <c r="BG8" s="92">
        <v>1</v>
      </c>
      <c r="BH8" s="92">
        <v>1</v>
      </c>
      <c r="BI8" s="92">
        <v>1</v>
      </c>
      <c r="BJ8" s="92">
        <v>1</v>
      </c>
      <c r="BK8" s="92">
        <v>156</v>
      </c>
      <c r="BL8" s="92">
        <v>156</v>
      </c>
      <c r="BM8" s="92">
        <v>156</v>
      </c>
      <c r="BN8" s="92">
        <v>75</v>
      </c>
      <c r="BO8" s="92">
        <v>23</v>
      </c>
      <c r="BP8" s="92">
        <v>75</v>
      </c>
      <c r="BQ8" s="107">
        <v>1</v>
      </c>
      <c r="BR8" s="109">
        <v>1</v>
      </c>
      <c r="BS8" s="109">
        <v>1</v>
      </c>
      <c r="BT8" s="109">
        <v>7</v>
      </c>
      <c r="BU8" s="109">
        <v>3</v>
      </c>
      <c r="BV8" s="109">
        <v>7</v>
      </c>
      <c r="BW8" s="92">
        <v>28</v>
      </c>
      <c r="BX8" s="92">
        <f>AL8</f>
        <v>290</v>
      </c>
      <c r="BY8" s="92">
        <f t="shared" si="2"/>
        <v>290</v>
      </c>
      <c r="BZ8" s="92">
        <f t="shared" si="3"/>
        <v>290</v>
      </c>
      <c r="CA8" s="92">
        <f>AM8</f>
        <v>29</v>
      </c>
      <c r="CB8" s="92">
        <v>598</v>
      </c>
      <c r="CC8" s="92">
        <f t="shared" si="57"/>
        <v>598</v>
      </c>
      <c r="CD8" s="92">
        <f t="shared" si="58"/>
        <v>598</v>
      </c>
      <c r="CE8" s="92">
        <f>AR8</f>
        <v>245</v>
      </c>
      <c r="CF8" s="92">
        <f t="shared" si="5"/>
        <v>245</v>
      </c>
      <c r="CG8" s="92">
        <f t="shared" si="6"/>
        <v>245</v>
      </c>
      <c r="CH8" s="92">
        <f t="shared" si="7"/>
        <v>509</v>
      </c>
      <c r="CI8" s="92">
        <f t="shared" si="7"/>
        <v>434</v>
      </c>
      <c r="CJ8" s="92">
        <f t="shared" si="7"/>
        <v>509</v>
      </c>
      <c r="CK8" s="87">
        <v>672</v>
      </c>
      <c r="CL8" s="87">
        <v>1488</v>
      </c>
      <c r="CM8" s="92">
        <v>8</v>
      </c>
      <c r="CN8" s="92">
        <v>1489</v>
      </c>
      <c r="CO8" s="92">
        <v>56</v>
      </c>
      <c r="CP8" s="92">
        <v>28701</v>
      </c>
      <c r="CQ8" s="92">
        <v>3654</v>
      </c>
      <c r="CR8" s="92">
        <v>9360</v>
      </c>
      <c r="CS8" s="92">
        <v>22266</v>
      </c>
      <c r="CT8" s="92">
        <v>22501</v>
      </c>
      <c r="CU8" s="97">
        <v>1863</v>
      </c>
      <c r="CV8" s="98">
        <v>4380</v>
      </c>
      <c r="CW8" s="99">
        <f t="shared" si="8"/>
        <v>100</v>
      </c>
      <c r="CX8" s="87">
        <f t="shared" si="9"/>
        <v>10</v>
      </c>
      <c r="CY8" s="99">
        <f t="shared" si="10"/>
        <v>96</v>
      </c>
      <c r="CZ8" s="87" t="str">
        <f t="shared" si="11"/>
        <v>20</v>
      </c>
      <c r="DA8" s="99">
        <f t="shared" si="12"/>
        <v>77</v>
      </c>
      <c r="DB8" s="87" t="str">
        <f t="shared" si="13"/>
        <v>15</v>
      </c>
      <c r="DC8" s="99">
        <f t="shared" si="14"/>
        <v>63</v>
      </c>
      <c r="DD8" s="99" t="str">
        <f t="shared" si="15"/>
        <v>30</v>
      </c>
      <c r="DE8" s="99">
        <f t="shared" si="53"/>
        <v>45</v>
      </c>
      <c r="DF8" s="87" t="str">
        <f t="shared" si="16"/>
        <v>15</v>
      </c>
      <c r="DG8" s="99">
        <f t="shared" si="54"/>
        <v>1</v>
      </c>
      <c r="DH8" s="87" t="str">
        <f t="shared" si="17"/>
        <v>0</v>
      </c>
      <c r="DI8" s="99">
        <f t="shared" si="55"/>
        <v>0</v>
      </c>
      <c r="DJ8" s="87" t="str">
        <f t="shared" si="18"/>
        <v>0</v>
      </c>
      <c r="DK8" s="99">
        <f t="shared" si="19"/>
        <v>28</v>
      </c>
      <c r="DL8" s="87" t="str">
        <f t="shared" si="20"/>
        <v>10</v>
      </c>
      <c r="DM8" s="99">
        <f t="shared" si="21"/>
        <v>69</v>
      </c>
      <c r="DN8" s="87" t="str">
        <f t="shared" si="56"/>
        <v>40</v>
      </c>
      <c r="DO8" s="99">
        <f t="shared" si="22"/>
        <v>99</v>
      </c>
      <c r="DP8" s="87" t="str">
        <f t="shared" si="23"/>
        <v>30</v>
      </c>
      <c r="DQ8" s="99">
        <f t="shared" si="24"/>
        <v>43</v>
      </c>
      <c r="DR8" s="87" t="str">
        <f t="shared" si="25"/>
        <v>15</v>
      </c>
      <c r="DS8" s="87">
        <f t="shared" si="26"/>
        <v>185</v>
      </c>
      <c r="DT8" s="92">
        <v>22984</v>
      </c>
      <c r="DU8" s="92">
        <v>175</v>
      </c>
      <c r="DV8" s="92">
        <v>83647</v>
      </c>
      <c r="DW8" s="92">
        <v>175</v>
      </c>
      <c r="DX8" s="92">
        <v>18416</v>
      </c>
      <c r="DY8" s="99">
        <f t="shared" si="27"/>
        <v>39</v>
      </c>
      <c r="DZ8" s="100" t="str">
        <f t="shared" si="28"/>
        <v>20</v>
      </c>
      <c r="EA8" s="99">
        <f>ROUND(IFERROR(DU8/DW8,0)*100,0)</f>
        <v>100</v>
      </c>
      <c r="EB8" s="100" t="str">
        <f t="shared" si="30"/>
        <v>20</v>
      </c>
      <c r="EC8" s="99">
        <f>ROUND(IFERROR(DX8/DV8,0)*100,0)</f>
        <v>22</v>
      </c>
      <c r="ED8" s="92" t="str">
        <f t="shared" si="32"/>
        <v>0</v>
      </c>
      <c r="EE8" s="100">
        <f t="shared" si="33"/>
        <v>40</v>
      </c>
      <c r="EF8" s="87">
        <f t="shared" si="34"/>
        <v>225</v>
      </c>
      <c r="EG8" s="110">
        <v>62290</v>
      </c>
      <c r="EH8" s="111">
        <v>951184</v>
      </c>
      <c r="EI8" s="103">
        <f t="shared" si="35"/>
        <v>6549</v>
      </c>
      <c r="EJ8" s="104" t="str">
        <f t="shared" si="36"/>
        <v>30</v>
      </c>
      <c r="EK8" s="109">
        <v>11</v>
      </c>
      <c r="EL8" s="100" t="str">
        <f t="shared" si="37"/>
        <v>30</v>
      </c>
      <c r="EM8" s="106">
        <v>8</v>
      </c>
      <c r="EN8" s="99">
        <f t="shared" si="38"/>
        <v>3</v>
      </c>
      <c r="EO8" s="100" t="str">
        <f t="shared" si="39"/>
        <v>0</v>
      </c>
      <c r="EP8" s="106">
        <v>28</v>
      </c>
      <c r="EQ8" s="99">
        <f t="shared" si="40"/>
        <v>100</v>
      </c>
      <c r="ER8" s="100">
        <f t="shared" si="41"/>
        <v>10</v>
      </c>
      <c r="ES8" s="106">
        <v>106</v>
      </c>
      <c r="ET8" s="99">
        <f t="shared" si="42"/>
        <v>37</v>
      </c>
      <c r="EU8" s="100" t="str">
        <f t="shared" si="43"/>
        <v>20</v>
      </c>
      <c r="EV8" s="106">
        <v>98</v>
      </c>
      <c r="EW8" s="99">
        <f t="shared" si="44"/>
        <v>31</v>
      </c>
      <c r="EX8" s="100" t="str">
        <f t="shared" si="45"/>
        <v>20</v>
      </c>
      <c r="EY8" s="107">
        <v>0</v>
      </c>
      <c r="EZ8" s="92" t="str">
        <f t="shared" si="46"/>
        <v>0</v>
      </c>
      <c r="FA8" s="107">
        <v>0</v>
      </c>
      <c r="FB8" s="92" t="str">
        <f t="shared" si="47"/>
        <v>0</v>
      </c>
      <c r="FC8" s="107">
        <v>15</v>
      </c>
      <c r="FD8" s="92" t="str">
        <f t="shared" si="48"/>
        <v>5</v>
      </c>
      <c r="FE8" s="100">
        <f t="shared" si="49"/>
        <v>60</v>
      </c>
      <c r="FF8" s="100">
        <f t="shared" si="50"/>
        <v>55</v>
      </c>
      <c r="FG8" s="100">
        <f t="shared" si="51"/>
        <v>115</v>
      </c>
      <c r="FH8" s="108">
        <f t="shared" si="52"/>
        <v>340</v>
      </c>
      <c r="FI8" s="86"/>
      <c r="FJ8" s="116"/>
    </row>
    <row r="9" spans="1:166" ht="15.75" customHeight="1" x14ac:dyDescent="0.3">
      <c r="A9" s="43">
        <v>6</v>
      </c>
      <c r="B9" s="43" t="s">
        <v>125</v>
      </c>
      <c r="C9" s="117" t="s">
        <v>137</v>
      </c>
      <c r="D9" s="121">
        <v>36</v>
      </c>
      <c r="E9" s="121">
        <v>304</v>
      </c>
      <c r="F9" s="121">
        <v>1424</v>
      </c>
      <c r="G9" s="122">
        <v>1431</v>
      </c>
      <c r="H9" s="122">
        <v>730</v>
      </c>
      <c r="I9" s="102">
        <v>1688</v>
      </c>
      <c r="J9" s="88">
        <v>33</v>
      </c>
      <c r="K9" s="88">
        <v>338</v>
      </c>
      <c r="L9" s="88">
        <v>919</v>
      </c>
      <c r="M9" s="88">
        <v>826</v>
      </c>
      <c r="N9" s="88">
        <v>1239</v>
      </c>
      <c r="O9" s="88">
        <v>136</v>
      </c>
      <c r="P9" s="89" t="s">
        <v>138</v>
      </c>
      <c r="Q9" s="90">
        <v>34</v>
      </c>
      <c r="R9" s="90">
        <v>696</v>
      </c>
      <c r="S9" s="90">
        <v>612</v>
      </c>
      <c r="T9" s="90">
        <v>84</v>
      </c>
      <c r="U9" s="90">
        <v>1844</v>
      </c>
      <c r="V9" s="90">
        <v>141</v>
      </c>
      <c r="W9" s="90">
        <v>1068</v>
      </c>
      <c r="X9" s="89" t="s">
        <v>443</v>
      </c>
      <c r="Y9" s="89">
        <v>36</v>
      </c>
      <c r="Z9" s="89">
        <v>317</v>
      </c>
      <c r="AA9" s="89"/>
      <c r="AB9" s="89"/>
      <c r="AC9" s="89">
        <v>275</v>
      </c>
      <c r="AD9" s="89">
        <v>42</v>
      </c>
      <c r="AE9" s="89">
        <v>1555</v>
      </c>
      <c r="AF9" s="89"/>
      <c r="AG9" s="89"/>
      <c r="AH9" s="89">
        <v>115</v>
      </c>
      <c r="AI9" s="89"/>
      <c r="AJ9" s="89"/>
      <c r="AK9" s="89"/>
      <c r="AL9" s="92">
        <v>334</v>
      </c>
      <c r="AM9" s="92">
        <v>41</v>
      </c>
      <c r="AN9" s="92">
        <v>293</v>
      </c>
      <c r="AO9" s="92">
        <f t="shared" si="0"/>
        <v>1646</v>
      </c>
      <c r="AP9" s="92">
        <v>919</v>
      </c>
      <c r="AQ9" s="92">
        <v>727</v>
      </c>
      <c r="AR9" s="92">
        <v>459</v>
      </c>
      <c r="AS9" s="92">
        <v>102</v>
      </c>
      <c r="AT9" s="92">
        <v>357</v>
      </c>
      <c r="AU9" s="93" t="s">
        <v>419</v>
      </c>
      <c r="AV9" s="92">
        <v>212</v>
      </c>
      <c r="AW9" s="92">
        <v>212</v>
      </c>
      <c r="AX9" s="92">
        <v>212</v>
      </c>
      <c r="AY9" s="92">
        <v>152</v>
      </c>
      <c r="AZ9" s="92">
        <v>152</v>
      </c>
      <c r="BA9" s="92">
        <v>152</v>
      </c>
      <c r="BB9" s="92">
        <v>82</v>
      </c>
      <c r="BC9" s="92">
        <v>82</v>
      </c>
      <c r="BD9" s="92">
        <v>82</v>
      </c>
      <c r="BE9" s="92">
        <v>1</v>
      </c>
      <c r="BF9" s="92">
        <v>1</v>
      </c>
      <c r="BG9" s="92">
        <v>1</v>
      </c>
      <c r="BH9" s="92">
        <v>1</v>
      </c>
      <c r="BI9" s="92">
        <v>1</v>
      </c>
      <c r="BJ9" s="92">
        <v>1</v>
      </c>
      <c r="BK9" s="92">
        <v>1756</v>
      </c>
      <c r="BL9" s="92">
        <v>1756</v>
      </c>
      <c r="BM9" s="92">
        <v>1756</v>
      </c>
      <c r="BN9" s="92">
        <v>51</v>
      </c>
      <c r="BO9" s="92">
        <v>51</v>
      </c>
      <c r="BP9" s="92">
        <v>51</v>
      </c>
      <c r="BQ9" s="107">
        <v>1</v>
      </c>
      <c r="BR9" s="109">
        <v>1</v>
      </c>
      <c r="BS9" s="109">
        <v>1</v>
      </c>
      <c r="BT9" s="109">
        <v>4</v>
      </c>
      <c r="BU9" s="109">
        <v>4</v>
      </c>
      <c r="BV9" s="109">
        <v>4</v>
      </c>
      <c r="BW9" s="92">
        <f t="shared" ref="BW9:BZ13" si="59">Y9</f>
        <v>36</v>
      </c>
      <c r="BX9" s="92">
        <f t="shared" si="59"/>
        <v>317</v>
      </c>
      <c r="BY9" s="92">
        <f t="shared" si="2"/>
        <v>317</v>
      </c>
      <c r="BZ9" s="92">
        <f t="shared" si="3"/>
        <v>317</v>
      </c>
      <c r="CA9" s="92">
        <f t="shared" ref="CA9:CB9" si="60">AD9</f>
        <v>42</v>
      </c>
      <c r="CB9" s="92">
        <f t="shared" si="60"/>
        <v>1555</v>
      </c>
      <c r="CC9" s="92">
        <f t="shared" si="57"/>
        <v>1555</v>
      </c>
      <c r="CD9" s="92">
        <f t="shared" si="58"/>
        <v>1555</v>
      </c>
      <c r="CE9" s="92">
        <f t="shared" ref="CE9:CE12" si="61">AH9</f>
        <v>115</v>
      </c>
      <c r="CF9" s="92">
        <f t="shared" si="5"/>
        <v>115</v>
      </c>
      <c r="CG9" s="92">
        <f t="shared" si="6"/>
        <v>115</v>
      </c>
      <c r="CH9" s="92">
        <f t="shared" si="7"/>
        <v>2260</v>
      </c>
      <c r="CI9" s="92">
        <f t="shared" si="7"/>
        <v>2260</v>
      </c>
      <c r="CJ9" s="92">
        <f t="shared" si="7"/>
        <v>2260</v>
      </c>
      <c r="CK9" s="87">
        <v>2041</v>
      </c>
      <c r="CL9" s="87">
        <v>3355</v>
      </c>
      <c r="CM9" s="92">
        <v>2817</v>
      </c>
      <c r="CN9" s="92">
        <v>3356</v>
      </c>
      <c r="CO9" s="92">
        <v>187</v>
      </c>
      <c r="CP9" s="92">
        <v>26184</v>
      </c>
      <c r="CQ9" s="92">
        <v>8358</v>
      </c>
      <c r="CR9" s="92">
        <v>6947</v>
      </c>
      <c r="CS9" s="92">
        <v>19898</v>
      </c>
      <c r="CT9" s="92">
        <v>20400</v>
      </c>
      <c r="CU9" s="97">
        <v>1923</v>
      </c>
      <c r="CV9" s="98">
        <v>4582</v>
      </c>
      <c r="CW9" s="99">
        <f t="shared" si="8"/>
        <v>100</v>
      </c>
      <c r="CX9" s="87">
        <f t="shared" si="9"/>
        <v>10</v>
      </c>
      <c r="CY9" s="99">
        <f t="shared" si="10"/>
        <v>96</v>
      </c>
      <c r="CZ9" s="87" t="str">
        <f t="shared" si="11"/>
        <v>20</v>
      </c>
      <c r="DA9" s="99">
        <f t="shared" si="12"/>
        <v>85</v>
      </c>
      <c r="DB9" s="87" t="str">
        <f t="shared" si="13"/>
        <v>20</v>
      </c>
      <c r="DC9" s="99">
        <f t="shared" si="14"/>
        <v>63</v>
      </c>
      <c r="DD9" s="99" t="str">
        <f t="shared" si="15"/>
        <v>30</v>
      </c>
      <c r="DE9" s="99">
        <f t="shared" si="53"/>
        <v>61</v>
      </c>
      <c r="DF9" s="87" t="str">
        <f t="shared" si="16"/>
        <v>20</v>
      </c>
      <c r="DG9" s="99">
        <f t="shared" si="54"/>
        <v>84</v>
      </c>
      <c r="DH9" s="87" t="str">
        <f t="shared" si="17"/>
        <v>20</v>
      </c>
      <c r="DI9" s="99">
        <f t="shared" si="55"/>
        <v>1</v>
      </c>
      <c r="DJ9" s="87" t="str">
        <f t="shared" si="18"/>
        <v>0</v>
      </c>
      <c r="DK9" s="99">
        <f t="shared" si="19"/>
        <v>55</v>
      </c>
      <c r="DL9" s="87" t="str">
        <f t="shared" si="20"/>
        <v>15</v>
      </c>
      <c r="DM9" s="99">
        <f t="shared" si="21"/>
        <v>39</v>
      </c>
      <c r="DN9" s="87" t="str">
        <f t="shared" si="56"/>
        <v>20</v>
      </c>
      <c r="DO9" s="99">
        <f t="shared" si="22"/>
        <v>98</v>
      </c>
      <c r="DP9" s="87" t="str">
        <f t="shared" si="23"/>
        <v>30</v>
      </c>
      <c r="DQ9" s="99">
        <f t="shared" si="24"/>
        <v>42</v>
      </c>
      <c r="DR9" s="87" t="str">
        <f t="shared" si="25"/>
        <v>15</v>
      </c>
      <c r="DS9" s="87">
        <f t="shared" si="26"/>
        <v>200</v>
      </c>
      <c r="DT9" s="92">
        <v>21504</v>
      </c>
      <c r="DU9" s="92">
        <v>0</v>
      </c>
      <c r="DV9" s="92">
        <v>172494</v>
      </c>
      <c r="DW9" s="92">
        <v>0</v>
      </c>
      <c r="DX9" s="92">
        <v>0</v>
      </c>
      <c r="DY9" s="99">
        <f t="shared" si="27"/>
        <v>11</v>
      </c>
      <c r="DZ9" s="100" t="str">
        <f t="shared" si="28"/>
        <v>10</v>
      </c>
      <c r="EA9" s="99">
        <v>100</v>
      </c>
      <c r="EB9" s="100" t="str">
        <f t="shared" si="30"/>
        <v>20</v>
      </c>
      <c r="EC9" s="99">
        <v>50</v>
      </c>
      <c r="ED9" s="92" t="str">
        <f t="shared" si="32"/>
        <v>10</v>
      </c>
      <c r="EE9" s="100">
        <f t="shared" si="33"/>
        <v>40</v>
      </c>
      <c r="EF9" s="87">
        <f t="shared" si="34"/>
        <v>240</v>
      </c>
      <c r="EG9" s="110">
        <v>130002</v>
      </c>
      <c r="EH9" s="111">
        <v>2063582</v>
      </c>
      <c r="EI9" s="103">
        <f t="shared" si="35"/>
        <v>6300</v>
      </c>
      <c r="EJ9" s="104" t="str">
        <f t="shared" si="36"/>
        <v>30</v>
      </c>
      <c r="EK9" s="109">
        <v>208</v>
      </c>
      <c r="EL9" s="100" t="str">
        <f t="shared" si="37"/>
        <v>30</v>
      </c>
      <c r="EM9" s="106">
        <v>119</v>
      </c>
      <c r="EN9" s="99">
        <f t="shared" si="38"/>
        <v>38</v>
      </c>
      <c r="EO9" s="100" t="str">
        <f t="shared" si="39"/>
        <v>10</v>
      </c>
      <c r="EP9" s="106">
        <v>36</v>
      </c>
      <c r="EQ9" s="99">
        <f t="shared" si="40"/>
        <v>100</v>
      </c>
      <c r="ER9" s="100">
        <f t="shared" si="41"/>
        <v>10</v>
      </c>
      <c r="ES9" s="106">
        <v>223</v>
      </c>
      <c r="ET9" s="99">
        <f t="shared" si="42"/>
        <v>70</v>
      </c>
      <c r="EU9" s="100" t="str">
        <f t="shared" si="43"/>
        <v>35</v>
      </c>
      <c r="EV9" s="106">
        <v>286</v>
      </c>
      <c r="EW9" s="99">
        <f t="shared" si="44"/>
        <v>81</v>
      </c>
      <c r="EX9" s="100" t="str">
        <f t="shared" si="45"/>
        <v>45</v>
      </c>
      <c r="EY9" s="107">
        <v>0</v>
      </c>
      <c r="EZ9" s="92" t="str">
        <f t="shared" si="46"/>
        <v>0</v>
      </c>
      <c r="FA9" s="107">
        <v>0</v>
      </c>
      <c r="FB9" s="92" t="str">
        <f t="shared" si="47"/>
        <v>0</v>
      </c>
      <c r="FC9" s="107">
        <v>41</v>
      </c>
      <c r="FD9" s="92" t="str">
        <f t="shared" si="48"/>
        <v>15</v>
      </c>
      <c r="FE9" s="100">
        <f t="shared" si="49"/>
        <v>70</v>
      </c>
      <c r="FF9" s="100">
        <f t="shared" si="50"/>
        <v>105</v>
      </c>
      <c r="FG9" s="100">
        <f t="shared" si="51"/>
        <v>175</v>
      </c>
      <c r="FH9" s="108">
        <f t="shared" si="52"/>
        <v>415</v>
      </c>
      <c r="FI9" s="86"/>
      <c r="FJ9" s="116"/>
    </row>
    <row r="10" spans="1:166" ht="14.4" x14ac:dyDescent="0.3">
      <c r="A10" s="43">
        <v>7</v>
      </c>
      <c r="B10" s="43" t="s">
        <v>139</v>
      </c>
      <c r="C10" s="117" t="s">
        <v>140</v>
      </c>
      <c r="D10" s="121">
        <v>33</v>
      </c>
      <c r="E10" s="121">
        <v>243</v>
      </c>
      <c r="F10" s="121">
        <v>329</v>
      </c>
      <c r="G10" s="122">
        <v>354</v>
      </c>
      <c r="H10" s="122">
        <v>245</v>
      </c>
      <c r="I10" s="102">
        <v>928</v>
      </c>
      <c r="J10" s="88">
        <v>36</v>
      </c>
      <c r="K10" s="88">
        <v>302</v>
      </c>
      <c r="L10" s="88">
        <v>192</v>
      </c>
      <c r="M10" s="88">
        <v>108</v>
      </c>
      <c r="N10" s="88">
        <v>469</v>
      </c>
      <c r="O10" s="88">
        <v>29</v>
      </c>
      <c r="P10" s="89" t="s">
        <v>141</v>
      </c>
      <c r="Q10" s="90">
        <v>36</v>
      </c>
      <c r="R10" s="90">
        <v>321</v>
      </c>
      <c r="S10" s="90">
        <v>301</v>
      </c>
      <c r="T10" s="90">
        <v>20</v>
      </c>
      <c r="U10" s="90">
        <v>10</v>
      </c>
      <c r="V10" s="90">
        <v>24</v>
      </c>
      <c r="W10" s="90">
        <v>6</v>
      </c>
      <c r="X10" s="89" t="s">
        <v>444</v>
      </c>
      <c r="Y10" s="90">
        <v>33</v>
      </c>
      <c r="Z10" s="90">
        <v>254</v>
      </c>
      <c r="AA10" s="90">
        <v>240</v>
      </c>
      <c r="AB10" s="90">
        <v>243</v>
      </c>
      <c r="AC10" s="90"/>
      <c r="AD10" s="90"/>
      <c r="AE10" s="90"/>
      <c r="AF10" s="90"/>
      <c r="AG10" s="90"/>
      <c r="AH10" s="90">
        <v>54</v>
      </c>
      <c r="AI10" s="90"/>
      <c r="AJ10" s="90"/>
      <c r="AK10" s="90"/>
      <c r="AL10" s="92">
        <v>299</v>
      </c>
      <c r="AM10" s="92">
        <v>26</v>
      </c>
      <c r="AN10" s="92">
        <v>273</v>
      </c>
      <c r="AO10" s="92">
        <f t="shared" si="0"/>
        <v>295</v>
      </c>
      <c r="AP10" s="92">
        <v>109</v>
      </c>
      <c r="AQ10" s="92">
        <v>186</v>
      </c>
      <c r="AR10" s="92">
        <v>274</v>
      </c>
      <c r="AS10" s="92">
        <v>37</v>
      </c>
      <c r="AT10" s="92">
        <v>237</v>
      </c>
      <c r="AU10" s="93" t="s">
        <v>445</v>
      </c>
      <c r="AV10" s="92">
        <v>89</v>
      </c>
      <c r="AW10" s="92">
        <v>88</v>
      </c>
      <c r="AX10" s="92">
        <v>89</v>
      </c>
      <c r="AY10" s="92">
        <v>55</v>
      </c>
      <c r="AZ10" s="92">
        <v>51</v>
      </c>
      <c r="BA10" s="92">
        <v>55</v>
      </c>
      <c r="BB10" s="92">
        <v>53</v>
      </c>
      <c r="BC10" s="92">
        <v>53</v>
      </c>
      <c r="BD10" s="92">
        <v>53</v>
      </c>
      <c r="BE10" s="92">
        <v>1</v>
      </c>
      <c r="BF10" s="92">
        <v>1</v>
      </c>
      <c r="BG10" s="92">
        <v>1</v>
      </c>
      <c r="BH10" s="92">
        <v>1</v>
      </c>
      <c r="BI10" s="92">
        <v>1</v>
      </c>
      <c r="BJ10" s="92">
        <v>1</v>
      </c>
      <c r="BK10" s="92">
        <v>182</v>
      </c>
      <c r="BL10" s="92">
        <v>168</v>
      </c>
      <c r="BM10" s="92">
        <v>174</v>
      </c>
      <c r="BN10" s="92">
        <v>23</v>
      </c>
      <c r="BO10" s="92">
        <v>20</v>
      </c>
      <c r="BP10" s="92">
        <v>23</v>
      </c>
      <c r="BQ10" s="107">
        <v>1</v>
      </c>
      <c r="BR10" s="109">
        <v>1</v>
      </c>
      <c r="BS10" s="109">
        <v>1</v>
      </c>
      <c r="BT10" s="109">
        <v>1</v>
      </c>
      <c r="BU10" s="109">
        <v>1</v>
      </c>
      <c r="BV10" s="109">
        <v>1</v>
      </c>
      <c r="BW10" s="92">
        <f t="shared" si="59"/>
        <v>33</v>
      </c>
      <c r="BX10" s="92">
        <f t="shared" si="59"/>
        <v>254</v>
      </c>
      <c r="BY10" s="92">
        <f t="shared" si="59"/>
        <v>240</v>
      </c>
      <c r="BZ10" s="92">
        <f t="shared" si="59"/>
        <v>243</v>
      </c>
      <c r="CA10" s="92">
        <f>AM10</f>
        <v>26</v>
      </c>
      <c r="CB10" s="92">
        <f>AO10</f>
        <v>295</v>
      </c>
      <c r="CC10" s="92">
        <f t="shared" si="57"/>
        <v>295</v>
      </c>
      <c r="CD10" s="92">
        <f t="shared" si="58"/>
        <v>295</v>
      </c>
      <c r="CE10" s="92">
        <f t="shared" si="61"/>
        <v>54</v>
      </c>
      <c r="CF10" s="92">
        <f t="shared" si="5"/>
        <v>54</v>
      </c>
      <c r="CG10" s="92">
        <f t="shared" si="6"/>
        <v>54</v>
      </c>
      <c r="CH10" s="92">
        <f t="shared" si="7"/>
        <v>406</v>
      </c>
      <c r="CI10" s="92">
        <f t="shared" si="7"/>
        <v>384</v>
      </c>
      <c r="CJ10" s="92">
        <f t="shared" si="7"/>
        <v>398</v>
      </c>
      <c r="CK10" s="87">
        <v>816</v>
      </c>
      <c r="CL10" s="87">
        <v>1058</v>
      </c>
      <c r="CM10" s="92">
        <v>677</v>
      </c>
      <c r="CN10" s="92">
        <v>1059</v>
      </c>
      <c r="CO10" s="92">
        <v>12632</v>
      </c>
      <c r="CP10" s="92">
        <v>32859</v>
      </c>
      <c r="CQ10" s="92">
        <v>13701</v>
      </c>
      <c r="CR10" s="92">
        <v>2651</v>
      </c>
      <c r="CS10" s="92">
        <v>22832</v>
      </c>
      <c r="CT10" s="92">
        <v>22840</v>
      </c>
      <c r="CU10" s="97">
        <v>2055</v>
      </c>
      <c r="CV10" s="98">
        <v>3702</v>
      </c>
      <c r="CW10" s="99">
        <f t="shared" si="8"/>
        <v>100</v>
      </c>
      <c r="CX10" s="87">
        <f t="shared" si="9"/>
        <v>10</v>
      </c>
      <c r="CY10" s="99">
        <f t="shared" si="10"/>
        <v>100</v>
      </c>
      <c r="CZ10" s="87" t="str">
        <f t="shared" si="11"/>
        <v>30</v>
      </c>
      <c r="DA10" s="99">
        <f t="shared" si="12"/>
        <v>94</v>
      </c>
      <c r="DB10" s="87" t="str">
        <f t="shared" si="13"/>
        <v>30</v>
      </c>
      <c r="DC10" s="99">
        <f t="shared" si="14"/>
        <v>89</v>
      </c>
      <c r="DD10" s="99" t="str">
        <f t="shared" si="15"/>
        <v>30</v>
      </c>
      <c r="DE10" s="99">
        <f t="shared" si="53"/>
        <v>77</v>
      </c>
      <c r="DF10" s="87" t="str">
        <f t="shared" si="16"/>
        <v>20</v>
      </c>
      <c r="DG10" s="99">
        <f t="shared" si="54"/>
        <v>64</v>
      </c>
      <c r="DH10" s="87" t="str">
        <f t="shared" si="17"/>
        <v>20</v>
      </c>
      <c r="DI10" s="99">
        <f t="shared" si="55"/>
        <v>38</v>
      </c>
      <c r="DJ10" s="87" t="str">
        <f t="shared" si="18"/>
        <v>10</v>
      </c>
      <c r="DK10" s="99">
        <f t="shared" si="19"/>
        <v>84</v>
      </c>
      <c r="DL10" s="87" t="str">
        <f t="shared" si="20"/>
        <v>20</v>
      </c>
      <c r="DM10" s="99">
        <f t="shared" si="21"/>
        <v>92</v>
      </c>
      <c r="DN10" s="87" t="str">
        <f t="shared" si="56"/>
        <v>50</v>
      </c>
      <c r="DO10" s="99">
        <f t="shared" si="22"/>
        <v>100</v>
      </c>
      <c r="DP10" s="87" t="str">
        <f t="shared" si="23"/>
        <v>30</v>
      </c>
      <c r="DQ10" s="99">
        <f t="shared" si="24"/>
        <v>56</v>
      </c>
      <c r="DR10" s="87" t="str">
        <f t="shared" si="25"/>
        <v>15</v>
      </c>
      <c r="DS10" s="87">
        <f t="shared" si="26"/>
        <v>265</v>
      </c>
      <c r="DT10" s="92">
        <v>23447</v>
      </c>
      <c r="DU10" s="92">
        <v>0</v>
      </c>
      <c r="DV10" s="92">
        <v>166076</v>
      </c>
      <c r="DW10" s="92">
        <v>5056</v>
      </c>
      <c r="DX10" s="92">
        <v>44828</v>
      </c>
      <c r="DY10" s="99">
        <f t="shared" si="27"/>
        <v>35</v>
      </c>
      <c r="DZ10" s="100" t="str">
        <f t="shared" si="28"/>
        <v>20</v>
      </c>
      <c r="EA10" s="99">
        <f>ROUND(IFERROR(DU10/DW10,0)*100,0)</f>
        <v>0</v>
      </c>
      <c r="EB10" s="100" t="str">
        <f t="shared" si="30"/>
        <v>0</v>
      </c>
      <c r="EC10" s="99">
        <f t="shared" ref="EC10:EC20" si="62">ROUND(IFERROR(DX10/DV10,0)*100,0)</f>
        <v>27</v>
      </c>
      <c r="ED10" s="92" t="str">
        <f t="shared" si="32"/>
        <v>0</v>
      </c>
      <c r="EE10" s="100">
        <f t="shared" si="33"/>
        <v>20</v>
      </c>
      <c r="EF10" s="87">
        <f t="shared" si="34"/>
        <v>285</v>
      </c>
      <c r="EG10" s="110">
        <v>49847</v>
      </c>
      <c r="EH10" s="111">
        <v>1234788</v>
      </c>
      <c r="EI10" s="103">
        <f t="shared" si="35"/>
        <v>4037</v>
      </c>
      <c r="EJ10" s="104" t="str">
        <f t="shared" si="36"/>
        <v>30</v>
      </c>
      <c r="EK10" s="109">
        <v>42</v>
      </c>
      <c r="EL10" s="100" t="str">
        <f t="shared" si="37"/>
        <v>30</v>
      </c>
      <c r="EM10" s="106">
        <v>29</v>
      </c>
      <c r="EN10" s="99">
        <f t="shared" si="38"/>
        <v>12</v>
      </c>
      <c r="EO10" s="100" t="str">
        <f t="shared" si="39"/>
        <v>5</v>
      </c>
      <c r="EP10" s="106">
        <v>33</v>
      </c>
      <c r="EQ10" s="99">
        <f t="shared" si="40"/>
        <v>100</v>
      </c>
      <c r="ER10" s="100">
        <f t="shared" si="41"/>
        <v>10</v>
      </c>
      <c r="ES10" s="106">
        <v>227</v>
      </c>
      <c r="ET10" s="99">
        <f t="shared" si="42"/>
        <v>93</v>
      </c>
      <c r="EU10" s="100" t="str">
        <f t="shared" si="43"/>
        <v>50</v>
      </c>
      <c r="EV10" s="106">
        <v>60</v>
      </c>
      <c r="EW10" s="99">
        <f t="shared" si="44"/>
        <v>22</v>
      </c>
      <c r="EX10" s="100" t="str">
        <f t="shared" si="45"/>
        <v>15</v>
      </c>
      <c r="EY10" s="107">
        <v>5</v>
      </c>
      <c r="EZ10" s="92" t="str">
        <f t="shared" si="46"/>
        <v>30</v>
      </c>
      <c r="FA10" s="107">
        <v>95</v>
      </c>
      <c r="FB10" s="92" t="str">
        <f t="shared" si="47"/>
        <v>30</v>
      </c>
      <c r="FC10" s="107">
        <v>93</v>
      </c>
      <c r="FD10" s="92" t="str">
        <f t="shared" si="48"/>
        <v>30</v>
      </c>
      <c r="FE10" s="100">
        <f t="shared" si="49"/>
        <v>65</v>
      </c>
      <c r="FF10" s="100">
        <f t="shared" si="50"/>
        <v>165</v>
      </c>
      <c r="FG10" s="100">
        <f t="shared" si="51"/>
        <v>230</v>
      </c>
      <c r="FH10" s="108">
        <f t="shared" si="52"/>
        <v>515</v>
      </c>
      <c r="FI10" s="86"/>
      <c r="FJ10" s="116"/>
    </row>
    <row r="11" spans="1:166" ht="14.4" x14ac:dyDescent="0.3">
      <c r="A11" s="43">
        <v>8</v>
      </c>
      <c r="B11" s="43" t="s">
        <v>139</v>
      </c>
      <c r="C11" s="117" t="s">
        <v>142</v>
      </c>
      <c r="D11" s="121">
        <v>31</v>
      </c>
      <c r="E11" s="121">
        <v>104</v>
      </c>
      <c r="F11" s="121">
        <v>653</v>
      </c>
      <c r="G11" s="122">
        <v>600</v>
      </c>
      <c r="H11" s="122">
        <v>190</v>
      </c>
      <c r="I11" s="102">
        <v>1259</v>
      </c>
      <c r="J11" s="88">
        <v>33</v>
      </c>
      <c r="K11" s="88">
        <v>105</v>
      </c>
      <c r="L11" s="88">
        <v>320</v>
      </c>
      <c r="M11" s="88">
        <v>304</v>
      </c>
      <c r="N11" s="88">
        <v>340</v>
      </c>
      <c r="O11" s="88">
        <v>54</v>
      </c>
      <c r="P11" s="89" t="s">
        <v>143</v>
      </c>
      <c r="Q11" s="90">
        <v>33</v>
      </c>
      <c r="R11" s="90">
        <v>105</v>
      </c>
      <c r="S11" s="90">
        <v>83</v>
      </c>
      <c r="T11" s="90">
        <v>22</v>
      </c>
      <c r="U11" s="90">
        <v>722</v>
      </c>
      <c r="V11" s="90">
        <v>95</v>
      </c>
      <c r="W11" s="90">
        <v>0</v>
      </c>
      <c r="X11" s="89" t="s">
        <v>144</v>
      </c>
      <c r="Y11" s="90">
        <v>31</v>
      </c>
      <c r="Z11" s="90">
        <v>104</v>
      </c>
      <c r="AA11" s="90"/>
      <c r="AB11" s="90"/>
      <c r="AC11" s="90">
        <v>82</v>
      </c>
      <c r="AD11" s="90">
        <v>22</v>
      </c>
      <c r="AE11" s="90">
        <v>566</v>
      </c>
      <c r="AF11" s="90"/>
      <c r="AG11" s="90"/>
      <c r="AH11" s="90">
        <v>93</v>
      </c>
      <c r="AI11" s="90"/>
      <c r="AJ11" s="90"/>
      <c r="AK11" s="90"/>
      <c r="AL11" s="92">
        <v>105</v>
      </c>
      <c r="AM11" s="92">
        <v>22</v>
      </c>
      <c r="AN11" s="92">
        <v>83</v>
      </c>
      <c r="AO11" s="92">
        <f t="shared" si="0"/>
        <v>632</v>
      </c>
      <c r="AP11" s="92">
        <v>320</v>
      </c>
      <c r="AQ11" s="92">
        <v>312</v>
      </c>
      <c r="AR11" s="92">
        <v>264</v>
      </c>
      <c r="AS11" s="92">
        <v>55</v>
      </c>
      <c r="AT11" s="92">
        <v>209</v>
      </c>
      <c r="AU11" s="93" t="s">
        <v>145</v>
      </c>
      <c r="AV11" s="92">
        <v>89</v>
      </c>
      <c r="AW11" s="92">
        <v>89</v>
      </c>
      <c r="AX11" s="92">
        <v>89</v>
      </c>
      <c r="AY11" s="92">
        <v>162</v>
      </c>
      <c r="AZ11" s="92">
        <v>162</v>
      </c>
      <c r="BA11" s="92">
        <v>162</v>
      </c>
      <c r="BB11" s="92">
        <v>42</v>
      </c>
      <c r="BC11" s="92">
        <v>42</v>
      </c>
      <c r="BD11" s="92">
        <v>42</v>
      </c>
      <c r="BE11" s="92">
        <v>18</v>
      </c>
      <c r="BF11" s="92">
        <v>5</v>
      </c>
      <c r="BG11" s="92">
        <v>18</v>
      </c>
      <c r="BH11" s="92">
        <v>1</v>
      </c>
      <c r="BI11" s="92">
        <v>1</v>
      </c>
      <c r="BJ11" s="92">
        <v>1</v>
      </c>
      <c r="BK11" s="92">
        <v>218</v>
      </c>
      <c r="BL11" s="92">
        <v>73</v>
      </c>
      <c r="BM11" s="92">
        <v>218</v>
      </c>
      <c r="BN11" s="92">
        <v>76</v>
      </c>
      <c r="BO11" s="92">
        <v>76</v>
      </c>
      <c r="BP11" s="92">
        <v>76</v>
      </c>
      <c r="BQ11" s="107">
        <v>1</v>
      </c>
      <c r="BR11" s="109">
        <v>1</v>
      </c>
      <c r="BS11" s="109">
        <v>1</v>
      </c>
      <c r="BT11" s="109">
        <v>16</v>
      </c>
      <c r="BU11" s="109">
        <v>16</v>
      </c>
      <c r="BV11" s="109">
        <v>16</v>
      </c>
      <c r="BW11" s="92">
        <f t="shared" si="59"/>
        <v>31</v>
      </c>
      <c r="BX11" s="92">
        <f t="shared" si="59"/>
        <v>104</v>
      </c>
      <c r="BY11" s="92">
        <f t="shared" ref="BY11:BY12" si="63">BX11</f>
        <v>104</v>
      </c>
      <c r="BZ11" s="92">
        <f t="shared" ref="BZ11:BZ12" si="64">BX11</f>
        <v>104</v>
      </c>
      <c r="CA11" s="92">
        <f t="shared" ref="CA11:CB11" si="65">AD11</f>
        <v>22</v>
      </c>
      <c r="CB11" s="92">
        <f t="shared" si="65"/>
        <v>566</v>
      </c>
      <c r="CC11" s="92">
        <f t="shared" si="57"/>
        <v>566</v>
      </c>
      <c r="CD11" s="92">
        <f t="shared" si="58"/>
        <v>566</v>
      </c>
      <c r="CE11" s="92">
        <f t="shared" si="61"/>
        <v>93</v>
      </c>
      <c r="CF11" s="92">
        <f t="shared" si="5"/>
        <v>93</v>
      </c>
      <c r="CG11" s="92">
        <f t="shared" si="6"/>
        <v>93</v>
      </c>
      <c r="CH11" s="92">
        <f t="shared" si="7"/>
        <v>623</v>
      </c>
      <c r="CI11" s="92">
        <f t="shared" si="7"/>
        <v>465</v>
      </c>
      <c r="CJ11" s="92">
        <f t="shared" si="7"/>
        <v>623</v>
      </c>
      <c r="CK11" s="87">
        <v>755</v>
      </c>
      <c r="CL11" s="87">
        <v>1442</v>
      </c>
      <c r="CM11" s="92">
        <v>1031</v>
      </c>
      <c r="CN11" s="92">
        <v>1443</v>
      </c>
      <c r="CO11" s="92">
        <v>16079</v>
      </c>
      <c r="CP11" s="92">
        <v>43182</v>
      </c>
      <c r="CQ11" s="92">
        <v>6616</v>
      </c>
      <c r="CR11" s="92">
        <v>5185</v>
      </c>
      <c r="CS11" s="92">
        <v>32145</v>
      </c>
      <c r="CT11" s="92">
        <v>32262</v>
      </c>
      <c r="CU11" s="97">
        <v>2765</v>
      </c>
      <c r="CV11" s="98">
        <v>4664</v>
      </c>
      <c r="CW11" s="99">
        <f t="shared" si="8"/>
        <v>100</v>
      </c>
      <c r="CX11" s="87">
        <f t="shared" si="9"/>
        <v>10</v>
      </c>
      <c r="CY11" s="99">
        <f t="shared" si="10"/>
        <v>100</v>
      </c>
      <c r="CZ11" s="87" t="str">
        <f t="shared" si="11"/>
        <v>30</v>
      </c>
      <c r="DA11" s="99">
        <f t="shared" si="12"/>
        <v>99</v>
      </c>
      <c r="DB11" s="87" t="str">
        <f t="shared" si="13"/>
        <v>30</v>
      </c>
      <c r="DC11" s="99">
        <f t="shared" si="14"/>
        <v>96</v>
      </c>
      <c r="DD11" s="99" t="str">
        <f t="shared" si="15"/>
        <v>30</v>
      </c>
      <c r="DE11" s="99">
        <f t="shared" si="53"/>
        <v>52</v>
      </c>
      <c r="DF11" s="87" t="str">
        <f t="shared" si="16"/>
        <v>15</v>
      </c>
      <c r="DG11" s="99">
        <f t="shared" si="54"/>
        <v>71</v>
      </c>
      <c r="DH11" s="87" t="str">
        <f t="shared" si="17"/>
        <v>20</v>
      </c>
      <c r="DI11" s="99">
        <f t="shared" si="55"/>
        <v>37</v>
      </c>
      <c r="DJ11" s="87" t="str">
        <f t="shared" si="18"/>
        <v>10</v>
      </c>
      <c r="DK11" s="99">
        <f t="shared" si="19"/>
        <v>56</v>
      </c>
      <c r="DL11" s="87" t="str">
        <f t="shared" si="20"/>
        <v>15</v>
      </c>
      <c r="DM11" s="99">
        <f t="shared" si="21"/>
        <v>100</v>
      </c>
      <c r="DN11" s="87" t="str">
        <f t="shared" si="56"/>
        <v>50</v>
      </c>
      <c r="DO11" s="99">
        <f t="shared" si="22"/>
        <v>100</v>
      </c>
      <c r="DP11" s="87" t="str">
        <f t="shared" si="23"/>
        <v>30</v>
      </c>
      <c r="DQ11" s="99">
        <f t="shared" si="24"/>
        <v>59</v>
      </c>
      <c r="DR11" s="87" t="str">
        <f t="shared" si="25"/>
        <v>15</v>
      </c>
      <c r="DS11" s="87">
        <f t="shared" si="26"/>
        <v>255</v>
      </c>
      <c r="DT11" s="92">
        <v>33931</v>
      </c>
      <c r="DU11" s="92">
        <v>0</v>
      </c>
      <c r="DV11" s="92">
        <v>161072</v>
      </c>
      <c r="DW11" s="92">
        <v>0</v>
      </c>
      <c r="DX11" s="92">
        <v>12759</v>
      </c>
      <c r="DY11" s="99">
        <f t="shared" si="27"/>
        <v>24</v>
      </c>
      <c r="DZ11" s="100" t="str">
        <f t="shared" si="28"/>
        <v>15</v>
      </c>
      <c r="EA11" s="99">
        <v>100</v>
      </c>
      <c r="EB11" s="100" t="str">
        <f t="shared" si="30"/>
        <v>20</v>
      </c>
      <c r="EC11" s="99">
        <f t="shared" si="62"/>
        <v>8</v>
      </c>
      <c r="ED11" s="92" t="str">
        <f t="shared" si="32"/>
        <v>0</v>
      </c>
      <c r="EE11" s="100">
        <f t="shared" si="33"/>
        <v>35</v>
      </c>
      <c r="EF11" s="87">
        <f t="shared" si="34"/>
        <v>290</v>
      </c>
      <c r="EG11" s="110">
        <v>127652</v>
      </c>
      <c r="EH11" s="111">
        <v>1330723</v>
      </c>
      <c r="EI11" s="103">
        <f t="shared" si="35"/>
        <v>9593</v>
      </c>
      <c r="EJ11" s="104" t="str">
        <f t="shared" si="36"/>
        <v>30</v>
      </c>
      <c r="EK11" s="109">
        <v>114</v>
      </c>
      <c r="EL11" s="100" t="str">
        <f t="shared" si="37"/>
        <v>30</v>
      </c>
      <c r="EM11" s="106">
        <v>39</v>
      </c>
      <c r="EN11" s="99">
        <f t="shared" si="38"/>
        <v>38</v>
      </c>
      <c r="EO11" s="100" t="str">
        <f t="shared" si="39"/>
        <v>10</v>
      </c>
      <c r="EP11" s="106">
        <v>31</v>
      </c>
      <c r="EQ11" s="99">
        <f t="shared" si="40"/>
        <v>100</v>
      </c>
      <c r="ER11" s="100">
        <f t="shared" si="41"/>
        <v>10</v>
      </c>
      <c r="ES11" s="106">
        <v>102</v>
      </c>
      <c r="ET11" s="99">
        <f t="shared" si="42"/>
        <v>98</v>
      </c>
      <c r="EU11" s="100" t="str">
        <f t="shared" si="43"/>
        <v>50</v>
      </c>
      <c r="EV11" s="106">
        <v>135</v>
      </c>
      <c r="EW11" s="99">
        <f t="shared" si="44"/>
        <v>100</v>
      </c>
      <c r="EX11" s="100" t="str">
        <f t="shared" si="45"/>
        <v>50</v>
      </c>
      <c r="EY11" s="107">
        <v>2</v>
      </c>
      <c r="EZ11" s="92" t="str">
        <f t="shared" si="46"/>
        <v>20</v>
      </c>
      <c r="FA11" s="107">
        <v>0</v>
      </c>
      <c r="FB11" s="92" t="str">
        <f t="shared" si="47"/>
        <v>0</v>
      </c>
      <c r="FC11" s="107">
        <v>20</v>
      </c>
      <c r="FD11" s="92" t="str">
        <f t="shared" si="48"/>
        <v>5</v>
      </c>
      <c r="FE11" s="100">
        <f t="shared" si="49"/>
        <v>70</v>
      </c>
      <c r="FF11" s="100">
        <f t="shared" si="50"/>
        <v>135</v>
      </c>
      <c r="FG11" s="100">
        <f t="shared" si="51"/>
        <v>205</v>
      </c>
      <c r="FH11" s="108">
        <f t="shared" si="52"/>
        <v>495</v>
      </c>
      <c r="FI11" s="86"/>
      <c r="FJ11" s="116"/>
    </row>
    <row r="12" spans="1:166" ht="14.4" x14ac:dyDescent="0.3">
      <c r="A12" s="43">
        <v>9</v>
      </c>
      <c r="B12" s="43" t="s">
        <v>122</v>
      </c>
      <c r="C12" s="117" t="s">
        <v>146</v>
      </c>
      <c r="D12" s="121">
        <v>32</v>
      </c>
      <c r="E12" s="121">
        <v>96</v>
      </c>
      <c r="F12" s="121">
        <v>837</v>
      </c>
      <c r="G12" s="122">
        <v>365</v>
      </c>
      <c r="H12" s="122">
        <v>137</v>
      </c>
      <c r="I12" s="102">
        <v>1157</v>
      </c>
      <c r="J12" s="88">
        <v>32</v>
      </c>
      <c r="K12" s="88">
        <v>96</v>
      </c>
      <c r="L12" s="88">
        <v>403</v>
      </c>
      <c r="M12" s="88">
        <v>421</v>
      </c>
      <c r="N12" s="92">
        <v>538</v>
      </c>
      <c r="O12" s="88">
        <v>43</v>
      </c>
      <c r="P12" s="89" t="s">
        <v>147</v>
      </c>
      <c r="Q12" s="90">
        <v>32</v>
      </c>
      <c r="R12" s="90">
        <v>96</v>
      </c>
      <c r="S12" s="90">
        <v>77</v>
      </c>
      <c r="T12" s="90">
        <v>19</v>
      </c>
      <c r="U12" s="90">
        <v>4</v>
      </c>
      <c r="V12" s="90">
        <v>29</v>
      </c>
      <c r="W12" s="90">
        <v>55</v>
      </c>
      <c r="X12" s="89" t="s">
        <v>446</v>
      </c>
      <c r="Y12" s="90">
        <v>32</v>
      </c>
      <c r="Z12" s="90"/>
      <c r="AA12" s="90"/>
      <c r="AB12" s="90"/>
      <c r="AC12" s="90"/>
      <c r="AD12" s="90"/>
      <c r="AE12" s="90">
        <v>788</v>
      </c>
      <c r="AF12" s="90"/>
      <c r="AG12" s="90"/>
      <c r="AH12" s="90">
        <v>49</v>
      </c>
      <c r="AI12" s="90"/>
      <c r="AJ12" s="90"/>
      <c r="AK12" s="90"/>
      <c r="AL12" s="92">
        <v>96</v>
      </c>
      <c r="AM12" s="92">
        <v>19</v>
      </c>
      <c r="AN12" s="92">
        <v>77</v>
      </c>
      <c r="AO12" s="92">
        <f t="shared" si="0"/>
        <v>800</v>
      </c>
      <c r="AP12" s="92">
        <v>418</v>
      </c>
      <c r="AQ12" s="92">
        <v>382</v>
      </c>
      <c r="AR12" s="92">
        <v>289</v>
      </c>
      <c r="AS12" s="92">
        <v>46</v>
      </c>
      <c r="AT12" s="92">
        <v>243</v>
      </c>
      <c r="AU12" s="93" t="s">
        <v>488</v>
      </c>
      <c r="AV12" s="92">
        <v>138</v>
      </c>
      <c r="AW12" s="92">
        <v>138</v>
      </c>
      <c r="AX12" s="92">
        <v>112</v>
      </c>
      <c r="AY12" s="92">
        <v>116</v>
      </c>
      <c r="AZ12" s="92">
        <v>116</v>
      </c>
      <c r="BA12" s="92">
        <v>116</v>
      </c>
      <c r="BB12" s="92">
        <v>59</v>
      </c>
      <c r="BC12" s="92">
        <v>59</v>
      </c>
      <c r="BD12" s="92">
        <v>59</v>
      </c>
      <c r="BE12" s="92">
        <v>6</v>
      </c>
      <c r="BF12" s="92">
        <v>6</v>
      </c>
      <c r="BG12" s="92">
        <v>6</v>
      </c>
      <c r="BH12" s="92">
        <v>1</v>
      </c>
      <c r="BI12" s="92">
        <v>1</v>
      </c>
      <c r="BJ12" s="92">
        <v>1</v>
      </c>
      <c r="BK12" s="92">
        <v>134</v>
      </c>
      <c r="BL12" s="92">
        <v>134</v>
      </c>
      <c r="BM12" s="92">
        <v>134</v>
      </c>
      <c r="BN12" s="92">
        <v>71</v>
      </c>
      <c r="BO12" s="92">
        <v>66</v>
      </c>
      <c r="BP12" s="92">
        <v>71</v>
      </c>
      <c r="BQ12" s="107">
        <v>1</v>
      </c>
      <c r="BR12" s="109">
        <v>1</v>
      </c>
      <c r="BS12" s="109">
        <v>1</v>
      </c>
      <c r="BT12" s="109">
        <v>1</v>
      </c>
      <c r="BU12" s="109">
        <v>1</v>
      </c>
      <c r="BV12" s="109">
        <v>1</v>
      </c>
      <c r="BW12" s="92">
        <f t="shared" si="59"/>
        <v>32</v>
      </c>
      <c r="BX12" s="92">
        <f>AL12</f>
        <v>96</v>
      </c>
      <c r="BY12" s="92">
        <f t="shared" si="63"/>
        <v>96</v>
      </c>
      <c r="BZ12" s="92">
        <f t="shared" si="64"/>
        <v>96</v>
      </c>
      <c r="CA12" s="92">
        <f>AM12</f>
        <v>19</v>
      </c>
      <c r="CB12" s="92">
        <f>AE12</f>
        <v>788</v>
      </c>
      <c r="CC12" s="92">
        <f t="shared" si="57"/>
        <v>788</v>
      </c>
      <c r="CD12" s="92">
        <f t="shared" si="58"/>
        <v>788</v>
      </c>
      <c r="CE12" s="92">
        <f t="shared" si="61"/>
        <v>49</v>
      </c>
      <c r="CF12" s="92">
        <f t="shared" si="5"/>
        <v>49</v>
      </c>
      <c r="CG12" s="92">
        <f t="shared" si="6"/>
        <v>49</v>
      </c>
      <c r="CH12" s="92">
        <f t="shared" si="7"/>
        <v>527</v>
      </c>
      <c r="CI12" s="92">
        <f t="shared" si="7"/>
        <v>522</v>
      </c>
      <c r="CJ12" s="92">
        <f t="shared" si="7"/>
        <v>501</v>
      </c>
      <c r="CK12" s="87">
        <v>67</v>
      </c>
      <c r="CL12" s="87">
        <v>1546</v>
      </c>
      <c r="CM12" s="92">
        <v>378</v>
      </c>
      <c r="CN12" s="92">
        <v>1547</v>
      </c>
      <c r="CO12" s="92">
        <v>566</v>
      </c>
      <c r="CP12" s="92">
        <v>20930</v>
      </c>
      <c r="CQ12" s="92">
        <v>2832</v>
      </c>
      <c r="CR12" s="92">
        <v>6983</v>
      </c>
      <c r="CS12" s="92">
        <v>11908</v>
      </c>
      <c r="CT12" s="92">
        <v>13021</v>
      </c>
      <c r="CU12" s="97">
        <v>1014</v>
      </c>
      <c r="CV12" s="98">
        <v>2995</v>
      </c>
      <c r="CW12" s="99">
        <f t="shared" si="8"/>
        <v>100</v>
      </c>
      <c r="CX12" s="87">
        <f t="shared" si="9"/>
        <v>10</v>
      </c>
      <c r="CY12" s="99">
        <f t="shared" si="10"/>
        <v>100</v>
      </c>
      <c r="CZ12" s="87" t="str">
        <f t="shared" si="11"/>
        <v>30</v>
      </c>
      <c r="DA12" s="99">
        <f t="shared" si="12"/>
        <v>100</v>
      </c>
      <c r="DB12" s="87" t="str">
        <f t="shared" si="13"/>
        <v>30</v>
      </c>
      <c r="DC12" s="99">
        <f t="shared" si="14"/>
        <v>73</v>
      </c>
      <c r="DD12" s="99" t="str">
        <f t="shared" si="15"/>
        <v>30</v>
      </c>
      <c r="DE12" s="99">
        <f t="shared" si="53"/>
        <v>4</v>
      </c>
      <c r="DF12" s="87" t="str">
        <f t="shared" si="16"/>
        <v>0</v>
      </c>
      <c r="DG12" s="99">
        <f t="shared" si="54"/>
        <v>24</v>
      </c>
      <c r="DH12" s="87" t="str">
        <f t="shared" si="17"/>
        <v>10</v>
      </c>
      <c r="DI12" s="99">
        <f t="shared" si="55"/>
        <v>3</v>
      </c>
      <c r="DJ12" s="87" t="str">
        <f t="shared" si="18"/>
        <v>0</v>
      </c>
      <c r="DK12" s="99">
        <f t="shared" si="19"/>
        <v>29</v>
      </c>
      <c r="DL12" s="87" t="str">
        <f t="shared" si="20"/>
        <v>10</v>
      </c>
      <c r="DM12" s="99">
        <f t="shared" si="21"/>
        <v>78</v>
      </c>
      <c r="DN12" s="87" t="str">
        <f t="shared" si="56"/>
        <v>40</v>
      </c>
      <c r="DO12" s="99">
        <f t="shared" si="22"/>
        <v>91</v>
      </c>
      <c r="DP12" s="87" t="str">
        <f t="shared" si="23"/>
        <v>30</v>
      </c>
      <c r="DQ12" s="99">
        <f t="shared" si="24"/>
        <v>34</v>
      </c>
      <c r="DR12" s="87" t="str">
        <f t="shared" si="25"/>
        <v>10</v>
      </c>
      <c r="DS12" s="87">
        <f t="shared" si="26"/>
        <v>200</v>
      </c>
      <c r="DT12" s="92">
        <v>13926</v>
      </c>
      <c r="DU12" s="92">
        <v>0</v>
      </c>
      <c r="DV12" s="92">
        <v>132368</v>
      </c>
      <c r="DW12" s="92">
        <v>794</v>
      </c>
      <c r="DX12" s="92">
        <v>31919</v>
      </c>
      <c r="DY12" s="99">
        <f t="shared" si="27"/>
        <v>31</v>
      </c>
      <c r="DZ12" s="100" t="str">
        <f t="shared" si="28"/>
        <v>20</v>
      </c>
      <c r="EA12" s="99">
        <f>ROUND(IFERROR(DU12/DW12,0)*100,0)</f>
        <v>0</v>
      </c>
      <c r="EB12" s="100" t="str">
        <f t="shared" si="30"/>
        <v>0</v>
      </c>
      <c r="EC12" s="99">
        <f t="shared" si="62"/>
        <v>24</v>
      </c>
      <c r="ED12" s="92" t="str">
        <f t="shared" si="32"/>
        <v>0</v>
      </c>
      <c r="EE12" s="100">
        <f t="shared" si="33"/>
        <v>20</v>
      </c>
      <c r="EF12" s="87">
        <f t="shared" si="34"/>
        <v>220</v>
      </c>
      <c r="EG12" s="110">
        <v>74144</v>
      </c>
      <c r="EH12" s="111">
        <v>1059564</v>
      </c>
      <c r="EI12" s="103">
        <f t="shared" si="35"/>
        <v>6998</v>
      </c>
      <c r="EJ12" s="104" t="str">
        <f t="shared" si="36"/>
        <v>30</v>
      </c>
      <c r="EK12" s="109">
        <v>3</v>
      </c>
      <c r="EL12" s="100" t="str">
        <f t="shared" si="37"/>
        <v>20</v>
      </c>
      <c r="EM12" s="106">
        <v>4</v>
      </c>
      <c r="EN12" s="99">
        <f t="shared" si="38"/>
        <v>4</v>
      </c>
      <c r="EO12" s="100" t="str">
        <f t="shared" si="39"/>
        <v>0</v>
      </c>
      <c r="EP12" s="106">
        <v>32</v>
      </c>
      <c r="EQ12" s="99">
        <f t="shared" si="40"/>
        <v>100</v>
      </c>
      <c r="ER12" s="100">
        <f t="shared" si="41"/>
        <v>10</v>
      </c>
      <c r="ES12" s="106">
        <v>51</v>
      </c>
      <c r="ET12" s="99">
        <f t="shared" si="42"/>
        <v>53</v>
      </c>
      <c r="EU12" s="100" t="str">
        <f t="shared" si="43"/>
        <v>30</v>
      </c>
      <c r="EV12" s="106">
        <v>58</v>
      </c>
      <c r="EW12" s="99">
        <f t="shared" si="44"/>
        <v>45</v>
      </c>
      <c r="EX12" s="100" t="str">
        <f t="shared" si="45"/>
        <v>25</v>
      </c>
      <c r="EY12" s="107">
        <v>0</v>
      </c>
      <c r="EZ12" s="92" t="str">
        <f t="shared" si="46"/>
        <v>0</v>
      </c>
      <c r="FA12" s="107">
        <v>0</v>
      </c>
      <c r="FB12" s="92" t="str">
        <f t="shared" si="47"/>
        <v>0</v>
      </c>
      <c r="FC12" s="107">
        <v>0</v>
      </c>
      <c r="FD12" s="92" t="str">
        <f t="shared" si="48"/>
        <v>0</v>
      </c>
      <c r="FE12" s="100">
        <f t="shared" si="49"/>
        <v>50</v>
      </c>
      <c r="FF12" s="100">
        <f t="shared" si="50"/>
        <v>65</v>
      </c>
      <c r="FG12" s="100">
        <f t="shared" si="51"/>
        <v>115</v>
      </c>
      <c r="FH12" s="108">
        <f t="shared" si="52"/>
        <v>335</v>
      </c>
      <c r="FI12" s="86"/>
      <c r="FJ12" s="116"/>
    </row>
    <row r="13" spans="1:166" ht="14.4" x14ac:dyDescent="0.3">
      <c r="A13" s="43">
        <v>10</v>
      </c>
      <c r="B13" s="43" t="s">
        <v>148</v>
      </c>
      <c r="C13" s="117" t="s">
        <v>149</v>
      </c>
      <c r="D13" s="121">
        <v>27</v>
      </c>
      <c r="E13" s="121">
        <v>75</v>
      </c>
      <c r="F13" s="121">
        <v>721</v>
      </c>
      <c r="G13" s="122">
        <v>482</v>
      </c>
      <c r="H13" s="122">
        <v>141</v>
      </c>
      <c r="I13" s="102">
        <v>1118</v>
      </c>
      <c r="J13" s="88">
        <v>29</v>
      </c>
      <c r="K13" s="88">
        <v>208</v>
      </c>
      <c r="L13" s="88">
        <v>349</v>
      </c>
      <c r="M13" s="88">
        <v>363</v>
      </c>
      <c r="N13" s="88">
        <v>968</v>
      </c>
      <c r="O13" s="88">
        <v>80</v>
      </c>
      <c r="P13" s="89" t="s">
        <v>150</v>
      </c>
      <c r="Q13" s="90">
        <v>30</v>
      </c>
      <c r="R13" s="90">
        <v>260</v>
      </c>
      <c r="S13" s="90">
        <v>174</v>
      </c>
      <c r="T13" s="90">
        <v>86</v>
      </c>
      <c r="U13" s="90">
        <v>763</v>
      </c>
      <c r="V13" s="90">
        <v>80</v>
      </c>
      <c r="W13" s="90">
        <v>50</v>
      </c>
      <c r="X13" s="89" t="s">
        <v>489</v>
      </c>
      <c r="Y13" s="89">
        <v>27</v>
      </c>
      <c r="Z13" s="89">
        <v>75</v>
      </c>
      <c r="AA13" s="89">
        <v>75</v>
      </c>
      <c r="AB13" s="89">
        <v>75</v>
      </c>
      <c r="AC13" s="89">
        <v>47</v>
      </c>
      <c r="AD13" s="89">
        <v>28</v>
      </c>
      <c r="AE13" s="89">
        <v>642</v>
      </c>
      <c r="AF13" s="89">
        <v>642</v>
      </c>
      <c r="AG13" s="89">
        <v>642</v>
      </c>
      <c r="AH13" s="89">
        <v>79</v>
      </c>
      <c r="AI13" s="89">
        <v>79</v>
      </c>
      <c r="AJ13" s="89">
        <v>79</v>
      </c>
      <c r="AK13" s="89"/>
      <c r="AL13" s="92">
        <v>75</v>
      </c>
      <c r="AM13" s="92">
        <v>28</v>
      </c>
      <c r="AN13" s="92">
        <v>47</v>
      </c>
      <c r="AO13" s="92">
        <f t="shared" si="0"/>
        <v>686</v>
      </c>
      <c r="AP13" s="92">
        <v>349</v>
      </c>
      <c r="AQ13" s="92">
        <v>337</v>
      </c>
      <c r="AR13" s="92">
        <v>268</v>
      </c>
      <c r="AS13" s="92">
        <v>51</v>
      </c>
      <c r="AT13" s="92">
        <v>217</v>
      </c>
      <c r="AU13" s="93" t="s">
        <v>490</v>
      </c>
      <c r="AV13" s="92">
        <v>119</v>
      </c>
      <c r="AW13" s="92">
        <v>119</v>
      </c>
      <c r="AX13" s="92">
        <v>119</v>
      </c>
      <c r="AY13" s="92">
        <v>176</v>
      </c>
      <c r="AZ13" s="92">
        <v>176</v>
      </c>
      <c r="BA13" s="92">
        <v>176</v>
      </c>
      <c r="BB13" s="92">
        <v>50</v>
      </c>
      <c r="BC13" s="92">
        <v>50</v>
      </c>
      <c r="BD13" s="92">
        <v>50</v>
      </c>
      <c r="BE13" s="92">
        <v>1</v>
      </c>
      <c r="BF13" s="92">
        <v>1</v>
      </c>
      <c r="BG13" s="92">
        <v>1</v>
      </c>
      <c r="BH13" s="92">
        <v>29</v>
      </c>
      <c r="BI13" s="92">
        <v>29</v>
      </c>
      <c r="BJ13" s="92">
        <v>29</v>
      </c>
      <c r="BK13" s="92">
        <v>196</v>
      </c>
      <c r="BL13" s="92">
        <v>65</v>
      </c>
      <c r="BM13" s="92">
        <v>196</v>
      </c>
      <c r="BN13" s="92">
        <v>182</v>
      </c>
      <c r="BO13" s="92">
        <v>52</v>
      </c>
      <c r="BP13" s="92">
        <v>182</v>
      </c>
      <c r="BQ13" s="107">
        <v>2</v>
      </c>
      <c r="BR13" s="109">
        <v>2</v>
      </c>
      <c r="BS13" s="109">
        <v>2</v>
      </c>
      <c r="BT13" s="109">
        <v>10</v>
      </c>
      <c r="BU13" s="109">
        <v>6</v>
      </c>
      <c r="BV13" s="109">
        <v>10</v>
      </c>
      <c r="BW13" s="92">
        <f t="shared" si="59"/>
        <v>27</v>
      </c>
      <c r="BX13" s="92">
        <f t="shared" si="59"/>
        <v>75</v>
      </c>
      <c r="BY13" s="92">
        <f t="shared" si="59"/>
        <v>75</v>
      </c>
      <c r="BZ13" s="92">
        <f t="shared" si="59"/>
        <v>75</v>
      </c>
      <c r="CA13" s="92">
        <f t="shared" ref="CA13:CG13" si="66">AD13</f>
        <v>28</v>
      </c>
      <c r="CB13" s="92">
        <f t="shared" si="66"/>
        <v>642</v>
      </c>
      <c r="CC13" s="92">
        <f t="shared" si="66"/>
        <v>642</v>
      </c>
      <c r="CD13" s="92">
        <f t="shared" si="66"/>
        <v>642</v>
      </c>
      <c r="CE13" s="92">
        <f t="shared" si="66"/>
        <v>79</v>
      </c>
      <c r="CF13" s="92">
        <f t="shared" si="66"/>
        <v>79</v>
      </c>
      <c r="CG13" s="92">
        <f t="shared" si="66"/>
        <v>79</v>
      </c>
      <c r="CH13" s="92">
        <f t="shared" si="7"/>
        <v>765</v>
      </c>
      <c r="CI13" s="92">
        <f t="shared" si="7"/>
        <v>500</v>
      </c>
      <c r="CJ13" s="92">
        <f t="shared" si="7"/>
        <v>765</v>
      </c>
      <c r="CK13" s="87">
        <v>41</v>
      </c>
      <c r="CL13" s="87">
        <v>1352</v>
      </c>
      <c r="CM13" s="92">
        <v>20</v>
      </c>
      <c r="CN13" s="92">
        <v>1353</v>
      </c>
      <c r="CO13" s="92">
        <v>3310</v>
      </c>
      <c r="CP13" s="92">
        <v>13966</v>
      </c>
      <c r="CQ13" s="92">
        <v>2809</v>
      </c>
      <c r="CR13" s="92">
        <v>2686</v>
      </c>
      <c r="CS13" s="92">
        <v>9037</v>
      </c>
      <c r="CT13" s="92">
        <v>9636</v>
      </c>
      <c r="CU13" s="97">
        <v>762</v>
      </c>
      <c r="CV13" s="98">
        <v>2184</v>
      </c>
      <c r="CW13" s="99">
        <f t="shared" si="8"/>
        <v>100</v>
      </c>
      <c r="CX13" s="87">
        <f t="shared" si="9"/>
        <v>10</v>
      </c>
      <c r="CY13" s="99">
        <f t="shared" si="10"/>
        <v>100</v>
      </c>
      <c r="CZ13" s="87" t="str">
        <f t="shared" si="11"/>
        <v>30</v>
      </c>
      <c r="DA13" s="99">
        <f t="shared" si="12"/>
        <v>100</v>
      </c>
      <c r="DB13" s="87" t="str">
        <f t="shared" si="13"/>
        <v>30</v>
      </c>
      <c r="DC13" s="99">
        <f t="shared" si="14"/>
        <v>63</v>
      </c>
      <c r="DD13" s="99" t="str">
        <f t="shared" si="15"/>
        <v>30</v>
      </c>
      <c r="DE13" s="99">
        <f t="shared" si="53"/>
        <v>3</v>
      </c>
      <c r="DF13" s="87" t="str">
        <f t="shared" si="16"/>
        <v>0</v>
      </c>
      <c r="DG13" s="99">
        <f t="shared" si="54"/>
        <v>1</v>
      </c>
      <c r="DH13" s="87" t="str">
        <f t="shared" si="17"/>
        <v>0</v>
      </c>
      <c r="DI13" s="99">
        <f t="shared" si="55"/>
        <v>24</v>
      </c>
      <c r="DJ13" s="87" t="str">
        <f t="shared" si="18"/>
        <v>10</v>
      </c>
      <c r="DK13" s="99">
        <f t="shared" si="19"/>
        <v>51</v>
      </c>
      <c r="DL13" s="87" t="str">
        <f t="shared" si="20"/>
        <v>15</v>
      </c>
      <c r="DM13" s="99">
        <f t="shared" si="21"/>
        <v>85</v>
      </c>
      <c r="DN13" s="87" t="str">
        <f t="shared" si="56"/>
        <v>50</v>
      </c>
      <c r="DO13" s="99">
        <f t="shared" si="22"/>
        <v>94</v>
      </c>
      <c r="DP13" s="87" t="str">
        <f t="shared" si="23"/>
        <v>30</v>
      </c>
      <c r="DQ13" s="99">
        <f t="shared" si="24"/>
        <v>35</v>
      </c>
      <c r="DR13" s="87" t="str">
        <f t="shared" si="25"/>
        <v>10</v>
      </c>
      <c r="DS13" s="87">
        <f t="shared" si="26"/>
        <v>215</v>
      </c>
      <c r="DT13" s="92">
        <v>9808</v>
      </c>
      <c r="DU13" s="92">
        <v>0</v>
      </c>
      <c r="DV13" s="92">
        <v>114079</v>
      </c>
      <c r="DW13" s="92">
        <v>0</v>
      </c>
      <c r="DX13" s="92">
        <v>17114</v>
      </c>
      <c r="DY13" s="99">
        <f t="shared" si="27"/>
        <v>22</v>
      </c>
      <c r="DZ13" s="100" t="str">
        <f t="shared" si="28"/>
        <v>15</v>
      </c>
      <c r="EA13" s="99">
        <v>100</v>
      </c>
      <c r="EB13" s="100" t="str">
        <f t="shared" si="30"/>
        <v>20</v>
      </c>
      <c r="EC13" s="99">
        <f t="shared" si="62"/>
        <v>15</v>
      </c>
      <c r="ED13" s="92" t="str">
        <f t="shared" si="32"/>
        <v>0</v>
      </c>
      <c r="EE13" s="100">
        <f t="shared" si="33"/>
        <v>35</v>
      </c>
      <c r="EF13" s="87">
        <f t="shared" si="34"/>
        <v>250</v>
      </c>
      <c r="EG13" s="110">
        <v>60336</v>
      </c>
      <c r="EH13" s="111">
        <v>960014</v>
      </c>
      <c r="EI13" s="103">
        <f t="shared" si="35"/>
        <v>6285</v>
      </c>
      <c r="EJ13" s="104" t="str">
        <f t="shared" si="36"/>
        <v>30</v>
      </c>
      <c r="EK13" s="109">
        <v>1</v>
      </c>
      <c r="EL13" s="100" t="str">
        <f t="shared" si="37"/>
        <v>10</v>
      </c>
      <c r="EM13" s="106">
        <v>28</v>
      </c>
      <c r="EN13" s="99">
        <f t="shared" si="38"/>
        <v>37</v>
      </c>
      <c r="EO13" s="100" t="str">
        <f t="shared" si="39"/>
        <v>10</v>
      </c>
      <c r="EP13" s="106">
        <v>27</v>
      </c>
      <c r="EQ13" s="99">
        <f t="shared" si="40"/>
        <v>100</v>
      </c>
      <c r="ER13" s="100">
        <f t="shared" si="41"/>
        <v>10</v>
      </c>
      <c r="ES13" s="106">
        <v>74</v>
      </c>
      <c r="ET13" s="99">
        <f t="shared" si="42"/>
        <v>99</v>
      </c>
      <c r="EU13" s="100" t="str">
        <f t="shared" si="43"/>
        <v>50</v>
      </c>
      <c r="EV13" s="106">
        <v>102</v>
      </c>
      <c r="EW13" s="99">
        <f t="shared" si="44"/>
        <v>100</v>
      </c>
      <c r="EX13" s="100" t="str">
        <f t="shared" si="45"/>
        <v>50</v>
      </c>
      <c r="EY13" s="107">
        <v>1</v>
      </c>
      <c r="EZ13" s="92" t="str">
        <f t="shared" si="46"/>
        <v>10</v>
      </c>
      <c r="FA13" s="107">
        <v>0</v>
      </c>
      <c r="FB13" s="92" t="str">
        <f t="shared" si="47"/>
        <v>0</v>
      </c>
      <c r="FC13" s="107">
        <v>44</v>
      </c>
      <c r="FD13" s="92" t="str">
        <f t="shared" si="48"/>
        <v>15</v>
      </c>
      <c r="FE13" s="100">
        <f t="shared" si="49"/>
        <v>50</v>
      </c>
      <c r="FF13" s="100">
        <f t="shared" si="50"/>
        <v>135</v>
      </c>
      <c r="FG13" s="100">
        <f t="shared" si="51"/>
        <v>185</v>
      </c>
      <c r="FH13" s="108">
        <f t="shared" si="52"/>
        <v>435</v>
      </c>
      <c r="FI13" s="86"/>
      <c r="FJ13" s="116"/>
    </row>
    <row r="14" spans="1:166" ht="14.4" x14ac:dyDescent="0.3">
      <c r="A14" s="43">
        <v>11</v>
      </c>
      <c r="B14" s="43" t="s">
        <v>122</v>
      </c>
      <c r="C14" s="117" t="s">
        <v>151</v>
      </c>
      <c r="D14" s="121">
        <v>31</v>
      </c>
      <c r="E14" s="121">
        <v>429</v>
      </c>
      <c r="F14" s="121">
        <v>1127</v>
      </c>
      <c r="G14" s="122">
        <v>332</v>
      </c>
      <c r="H14" s="122">
        <v>165</v>
      </c>
      <c r="I14" s="102">
        <v>1008</v>
      </c>
      <c r="J14" s="88">
        <v>29</v>
      </c>
      <c r="K14" s="88">
        <v>479</v>
      </c>
      <c r="L14" s="88">
        <v>765</v>
      </c>
      <c r="M14" s="88">
        <v>423</v>
      </c>
      <c r="N14" s="88">
        <v>592</v>
      </c>
      <c r="O14" s="88">
        <v>62</v>
      </c>
      <c r="P14" s="89" t="s">
        <v>152</v>
      </c>
      <c r="Q14" s="90">
        <v>30</v>
      </c>
      <c r="R14" s="90">
        <v>478</v>
      </c>
      <c r="S14" s="90">
        <v>444</v>
      </c>
      <c r="T14" s="90">
        <v>34</v>
      </c>
      <c r="U14" s="90">
        <v>1557</v>
      </c>
      <c r="V14" s="90">
        <v>101</v>
      </c>
      <c r="W14" s="90">
        <v>86</v>
      </c>
      <c r="X14" s="89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2">
        <v>476</v>
      </c>
      <c r="AM14" s="92">
        <v>34</v>
      </c>
      <c r="AN14" s="92">
        <v>442</v>
      </c>
      <c r="AO14" s="92">
        <f t="shared" si="0"/>
        <v>1153</v>
      </c>
      <c r="AP14" s="92">
        <v>433</v>
      </c>
      <c r="AQ14" s="92">
        <v>720</v>
      </c>
      <c r="AR14" s="92">
        <v>491</v>
      </c>
      <c r="AS14" s="92">
        <v>76</v>
      </c>
      <c r="AT14" s="92">
        <v>415</v>
      </c>
      <c r="AU14" s="93" t="s">
        <v>153</v>
      </c>
      <c r="AV14" s="92">
        <v>112</v>
      </c>
      <c r="AW14" s="92">
        <v>119</v>
      </c>
      <c r="AX14" s="92">
        <v>123</v>
      </c>
      <c r="AY14" s="92">
        <v>206</v>
      </c>
      <c r="AZ14" s="92">
        <v>188</v>
      </c>
      <c r="BA14" s="92">
        <v>200</v>
      </c>
      <c r="BB14" s="92">
        <v>46</v>
      </c>
      <c r="BC14" s="92">
        <v>46</v>
      </c>
      <c r="BD14" s="92">
        <v>46</v>
      </c>
      <c r="BE14" s="92">
        <v>36</v>
      </c>
      <c r="BF14" s="92">
        <v>0</v>
      </c>
      <c r="BG14" s="92">
        <v>36</v>
      </c>
      <c r="BH14" s="92">
        <v>1</v>
      </c>
      <c r="BI14" s="92">
        <v>1</v>
      </c>
      <c r="BJ14" s="92">
        <v>1</v>
      </c>
      <c r="BK14" s="92">
        <v>230</v>
      </c>
      <c r="BL14" s="92">
        <v>19</v>
      </c>
      <c r="BM14" s="92">
        <v>230</v>
      </c>
      <c r="BN14" s="92">
        <v>51</v>
      </c>
      <c r="BO14" s="92">
        <v>28</v>
      </c>
      <c r="BP14" s="92">
        <v>51</v>
      </c>
      <c r="BQ14" s="107">
        <v>3</v>
      </c>
      <c r="BR14" s="109">
        <v>3</v>
      </c>
      <c r="BS14" s="109">
        <v>3</v>
      </c>
      <c r="BT14" s="109">
        <v>5</v>
      </c>
      <c r="BU14" s="109">
        <v>1</v>
      </c>
      <c r="BV14" s="109">
        <v>5</v>
      </c>
      <c r="BW14" s="92">
        <v>31</v>
      </c>
      <c r="BX14" s="92">
        <f>AL14</f>
        <v>476</v>
      </c>
      <c r="BY14" s="92">
        <f t="shared" ref="BY14:BY24" si="67">BX14</f>
        <v>476</v>
      </c>
      <c r="BZ14" s="92">
        <f t="shared" ref="BZ14:BZ29" si="68">BX14</f>
        <v>476</v>
      </c>
      <c r="CA14" s="92">
        <f t="shared" ref="CA14:CA16" si="69">AM14</f>
        <v>34</v>
      </c>
      <c r="CB14" s="92">
        <f t="shared" ref="CB14:CB15" si="70">AO14</f>
        <v>1153</v>
      </c>
      <c r="CC14" s="92">
        <f t="shared" ref="CC14:CC21" si="71">CB14</f>
        <v>1153</v>
      </c>
      <c r="CD14" s="92">
        <f t="shared" ref="CD14:CD41" si="72">CB14</f>
        <v>1153</v>
      </c>
      <c r="CE14" s="92">
        <f>AR14</f>
        <v>491</v>
      </c>
      <c r="CF14" s="92">
        <f t="shared" ref="CF14:CF21" si="73">CE14</f>
        <v>491</v>
      </c>
      <c r="CG14" s="92">
        <f t="shared" ref="CG14:CG41" si="74">CE14</f>
        <v>491</v>
      </c>
      <c r="CH14" s="92">
        <f t="shared" si="7"/>
        <v>690</v>
      </c>
      <c r="CI14" s="92">
        <f t="shared" si="7"/>
        <v>405</v>
      </c>
      <c r="CJ14" s="92">
        <f t="shared" si="7"/>
        <v>695</v>
      </c>
      <c r="CK14" s="87">
        <v>745</v>
      </c>
      <c r="CL14" s="87">
        <v>2727</v>
      </c>
      <c r="CM14" s="92">
        <v>2116</v>
      </c>
      <c r="CN14" s="92">
        <v>2728</v>
      </c>
      <c r="CO14" s="92">
        <v>58</v>
      </c>
      <c r="CP14" s="92">
        <v>35337</v>
      </c>
      <c r="CQ14" s="92">
        <v>2210</v>
      </c>
      <c r="CR14" s="92">
        <v>14130</v>
      </c>
      <c r="CS14" s="92">
        <v>20929</v>
      </c>
      <c r="CT14" s="92">
        <v>25219</v>
      </c>
      <c r="CU14" s="97">
        <v>1678</v>
      </c>
      <c r="CV14" s="98">
        <v>4752</v>
      </c>
      <c r="CW14" s="99">
        <f t="shared" si="8"/>
        <v>100</v>
      </c>
      <c r="CX14" s="87">
        <f t="shared" si="9"/>
        <v>10</v>
      </c>
      <c r="CY14" s="99">
        <f t="shared" si="10"/>
        <v>90</v>
      </c>
      <c r="CZ14" s="87" t="str">
        <f t="shared" si="11"/>
        <v>10</v>
      </c>
      <c r="DA14" s="99">
        <f t="shared" si="12"/>
        <v>69</v>
      </c>
      <c r="DB14" s="87" t="str">
        <f t="shared" si="13"/>
        <v>10</v>
      </c>
      <c r="DC14" s="99">
        <f t="shared" si="14"/>
        <v>48</v>
      </c>
      <c r="DD14" s="99" t="str">
        <f t="shared" si="15"/>
        <v>20</v>
      </c>
      <c r="DE14" s="99">
        <f t="shared" si="53"/>
        <v>27</v>
      </c>
      <c r="DF14" s="87" t="str">
        <f t="shared" si="16"/>
        <v>10</v>
      </c>
      <c r="DG14" s="99">
        <f t="shared" si="54"/>
        <v>78</v>
      </c>
      <c r="DH14" s="87" t="str">
        <f t="shared" si="17"/>
        <v>20</v>
      </c>
      <c r="DI14" s="99">
        <f t="shared" si="55"/>
        <v>0</v>
      </c>
      <c r="DJ14" s="87" t="str">
        <f t="shared" si="18"/>
        <v>0</v>
      </c>
      <c r="DK14" s="99">
        <f t="shared" si="19"/>
        <v>14</v>
      </c>
      <c r="DL14" s="87" t="str">
        <f t="shared" si="20"/>
        <v>5</v>
      </c>
      <c r="DM14" s="99">
        <f t="shared" si="21"/>
        <v>39</v>
      </c>
      <c r="DN14" s="87" t="str">
        <f t="shared" si="56"/>
        <v>20</v>
      </c>
      <c r="DO14" s="99">
        <f t="shared" si="22"/>
        <v>83</v>
      </c>
      <c r="DP14" s="87" t="str">
        <f t="shared" si="23"/>
        <v>30</v>
      </c>
      <c r="DQ14" s="99">
        <f t="shared" si="24"/>
        <v>35</v>
      </c>
      <c r="DR14" s="87" t="str">
        <f t="shared" si="25"/>
        <v>10</v>
      </c>
      <c r="DS14" s="87">
        <f t="shared" si="26"/>
        <v>145</v>
      </c>
      <c r="DT14" s="92">
        <v>26123</v>
      </c>
      <c r="DU14" s="92">
        <v>0</v>
      </c>
      <c r="DV14" s="92">
        <v>197036</v>
      </c>
      <c r="DW14" s="92">
        <v>0</v>
      </c>
      <c r="DX14" s="92">
        <v>56</v>
      </c>
      <c r="DY14" s="99">
        <f t="shared" si="27"/>
        <v>12</v>
      </c>
      <c r="DZ14" s="100" t="str">
        <f t="shared" si="28"/>
        <v>10</v>
      </c>
      <c r="EA14" s="99">
        <v>100</v>
      </c>
      <c r="EB14" s="100" t="str">
        <f t="shared" si="30"/>
        <v>20</v>
      </c>
      <c r="EC14" s="99">
        <f t="shared" si="62"/>
        <v>0</v>
      </c>
      <c r="ED14" s="92" t="str">
        <f t="shared" si="32"/>
        <v>0</v>
      </c>
      <c r="EE14" s="100">
        <f t="shared" si="33"/>
        <v>30</v>
      </c>
      <c r="EF14" s="87">
        <f t="shared" si="34"/>
        <v>175</v>
      </c>
      <c r="EG14" s="110">
        <v>60240</v>
      </c>
      <c r="EH14" s="111">
        <v>1995880</v>
      </c>
      <c r="EI14" s="103">
        <f t="shared" si="35"/>
        <v>3018</v>
      </c>
      <c r="EJ14" s="104" t="str">
        <f t="shared" si="36"/>
        <v>20</v>
      </c>
      <c r="EK14" s="109">
        <v>8</v>
      </c>
      <c r="EL14" s="100" t="str">
        <f t="shared" si="37"/>
        <v>30</v>
      </c>
      <c r="EM14" s="106">
        <v>1</v>
      </c>
      <c r="EN14" s="99">
        <f t="shared" si="38"/>
        <v>0</v>
      </c>
      <c r="EO14" s="100" t="str">
        <f t="shared" si="39"/>
        <v>0</v>
      </c>
      <c r="EP14" s="106">
        <v>31</v>
      </c>
      <c r="EQ14" s="99">
        <f t="shared" si="40"/>
        <v>100</v>
      </c>
      <c r="ER14" s="100">
        <f t="shared" si="41"/>
        <v>10</v>
      </c>
      <c r="ES14" s="106">
        <v>44</v>
      </c>
      <c r="ET14" s="99">
        <f t="shared" si="42"/>
        <v>9</v>
      </c>
      <c r="EU14" s="100" t="str">
        <f t="shared" si="43"/>
        <v>5</v>
      </c>
      <c r="EV14" s="106">
        <v>67</v>
      </c>
      <c r="EW14" s="99">
        <f t="shared" si="44"/>
        <v>13</v>
      </c>
      <c r="EX14" s="100" t="str">
        <f t="shared" si="45"/>
        <v>10</v>
      </c>
      <c r="EY14" s="107">
        <v>0</v>
      </c>
      <c r="EZ14" s="92" t="str">
        <f t="shared" si="46"/>
        <v>0</v>
      </c>
      <c r="FA14" s="107">
        <v>0</v>
      </c>
      <c r="FB14" s="92" t="str">
        <f t="shared" si="47"/>
        <v>0</v>
      </c>
      <c r="FC14" s="107">
        <v>0</v>
      </c>
      <c r="FD14" s="92" t="str">
        <f t="shared" si="48"/>
        <v>0</v>
      </c>
      <c r="FE14" s="100">
        <f t="shared" si="49"/>
        <v>50</v>
      </c>
      <c r="FF14" s="100">
        <f t="shared" si="50"/>
        <v>25</v>
      </c>
      <c r="FG14" s="100">
        <f t="shared" si="51"/>
        <v>75</v>
      </c>
      <c r="FH14" s="108">
        <f t="shared" si="52"/>
        <v>250</v>
      </c>
      <c r="FI14" s="86"/>
      <c r="FJ14" s="116"/>
    </row>
    <row r="15" spans="1:166" ht="14.4" x14ac:dyDescent="0.3">
      <c r="A15" s="43">
        <v>12</v>
      </c>
      <c r="B15" s="43" t="s">
        <v>154</v>
      </c>
      <c r="C15" s="117" t="s">
        <v>155</v>
      </c>
      <c r="D15" s="121">
        <v>27</v>
      </c>
      <c r="E15" s="121">
        <v>33</v>
      </c>
      <c r="F15" s="121">
        <v>140</v>
      </c>
      <c r="G15" s="122">
        <v>34</v>
      </c>
      <c r="H15" s="122">
        <v>89</v>
      </c>
      <c r="I15" s="102">
        <v>24</v>
      </c>
      <c r="J15" s="88">
        <v>43</v>
      </c>
      <c r="K15" s="88">
        <v>33</v>
      </c>
      <c r="L15" s="88">
        <v>68</v>
      </c>
      <c r="M15" s="88">
        <v>61</v>
      </c>
      <c r="N15" s="88">
        <v>70</v>
      </c>
      <c r="O15" s="88">
        <v>14</v>
      </c>
      <c r="P15" s="89" t="s">
        <v>156</v>
      </c>
      <c r="Q15" s="90">
        <v>26</v>
      </c>
      <c r="R15" s="90">
        <v>33</v>
      </c>
      <c r="S15" s="90">
        <v>27</v>
      </c>
      <c r="T15" s="90">
        <v>6</v>
      </c>
      <c r="U15" s="90">
        <v>15</v>
      </c>
      <c r="V15" s="90">
        <v>22</v>
      </c>
      <c r="W15" s="90">
        <v>7</v>
      </c>
      <c r="X15" s="89" t="s">
        <v>447</v>
      </c>
      <c r="Y15" s="90">
        <v>28</v>
      </c>
      <c r="Z15" s="90">
        <v>33</v>
      </c>
      <c r="AA15" s="90"/>
      <c r="AB15" s="90"/>
      <c r="AC15" s="90"/>
      <c r="AD15" s="90"/>
      <c r="AE15" s="90"/>
      <c r="AF15" s="90"/>
      <c r="AG15" s="90"/>
      <c r="AH15" s="90">
        <v>23</v>
      </c>
      <c r="AI15" s="90"/>
      <c r="AJ15" s="90"/>
      <c r="AK15" s="90"/>
      <c r="AL15" s="92">
        <v>33</v>
      </c>
      <c r="AM15" s="92">
        <v>6</v>
      </c>
      <c r="AN15" s="92">
        <v>27</v>
      </c>
      <c r="AO15" s="92">
        <f t="shared" si="0"/>
        <v>124</v>
      </c>
      <c r="AP15" s="92">
        <v>61</v>
      </c>
      <c r="AQ15" s="92">
        <v>63</v>
      </c>
      <c r="AR15" s="92">
        <v>62</v>
      </c>
      <c r="AS15" s="92">
        <v>16</v>
      </c>
      <c r="AT15" s="92">
        <v>46</v>
      </c>
      <c r="AU15" s="93" t="s">
        <v>448</v>
      </c>
      <c r="AV15" s="92">
        <v>16</v>
      </c>
      <c r="AW15" s="92">
        <v>0</v>
      </c>
      <c r="AX15" s="92">
        <v>16</v>
      </c>
      <c r="AY15" s="92">
        <v>15</v>
      </c>
      <c r="AZ15" s="92">
        <v>0</v>
      </c>
      <c r="BA15" s="92">
        <v>15</v>
      </c>
      <c r="BB15" s="92">
        <v>9</v>
      </c>
      <c r="BC15" s="92">
        <v>0</v>
      </c>
      <c r="BD15" s="92">
        <v>1</v>
      </c>
      <c r="BE15" s="92">
        <v>1</v>
      </c>
      <c r="BF15" s="92">
        <v>0</v>
      </c>
      <c r="BG15" s="92">
        <v>1</v>
      </c>
      <c r="BH15" s="92">
        <v>1</v>
      </c>
      <c r="BI15" s="92">
        <v>0</v>
      </c>
      <c r="BJ15" s="92">
        <v>1</v>
      </c>
      <c r="BK15" s="92">
        <v>66</v>
      </c>
      <c r="BL15" s="92">
        <v>0</v>
      </c>
      <c r="BM15" s="92">
        <v>2</v>
      </c>
      <c r="BN15" s="92">
        <v>0</v>
      </c>
      <c r="BO15" s="92">
        <v>0</v>
      </c>
      <c r="BP15" s="92">
        <v>0</v>
      </c>
      <c r="BQ15" s="94">
        <v>1</v>
      </c>
      <c r="BR15" s="94">
        <v>1</v>
      </c>
      <c r="BS15" s="94">
        <v>1</v>
      </c>
      <c r="BT15" s="94">
        <v>1</v>
      </c>
      <c r="BU15" s="94">
        <v>1</v>
      </c>
      <c r="BV15" s="94">
        <v>1</v>
      </c>
      <c r="BW15" s="92">
        <f t="shared" ref="BW15:BX20" si="75">Y15</f>
        <v>28</v>
      </c>
      <c r="BX15" s="92">
        <f t="shared" si="75"/>
        <v>33</v>
      </c>
      <c r="BY15" s="92">
        <f t="shared" si="67"/>
        <v>33</v>
      </c>
      <c r="BZ15" s="92">
        <f t="shared" si="68"/>
        <v>33</v>
      </c>
      <c r="CA15" s="92">
        <f t="shared" si="69"/>
        <v>6</v>
      </c>
      <c r="CB15" s="92">
        <f t="shared" si="70"/>
        <v>124</v>
      </c>
      <c r="CC15" s="92">
        <f t="shared" si="71"/>
        <v>124</v>
      </c>
      <c r="CD15" s="92">
        <f t="shared" si="72"/>
        <v>124</v>
      </c>
      <c r="CE15" s="92">
        <f t="shared" ref="CE15:CE29" si="76">AH15</f>
        <v>23</v>
      </c>
      <c r="CF15" s="92">
        <f t="shared" si="73"/>
        <v>23</v>
      </c>
      <c r="CG15" s="92">
        <f t="shared" si="74"/>
        <v>23</v>
      </c>
      <c r="CH15" s="92">
        <f t="shared" si="7"/>
        <v>110</v>
      </c>
      <c r="CI15" s="92">
        <f t="shared" si="7"/>
        <v>2</v>
      </c>
      <c r="CJ15" s="92">
        <f t="shared" si="7"/>
        <v>38</v>
      </c>
      <c r="CK15" s="87">
        <v>2</v>
      </c>
      <c r="CL15" s="87">
        <v>276</v>
      </c>
      <c r="CM15" s="92">
        <v>4</v>
      </c>
      <c r="CN15" s="92">
        <v>277</v>
      </c>
      <c r="CO15" s="92">
        <v>32</v>
      </c>
      <c r="CP15" s="92">
        <v>1242</v>
      </c>
      <c r="CQ15" s="92">
        <v>31</v>
      </c>
      <c r="CR15" s="92">
        <v>190</v>
      </c>
      <c r="CS15" s="92">
        <v>664</v>
      </c>
      <c r="CT15" s="92">
        <v>959</v>
      </c>
      <c r="CU15" s="97">
        <v>39</v>
      </c>
      <c r="CV15" s="98">
        <v>141</v>
      </c>
      <c r="CW15" s="99">
        <f t="shared" si="8"/>
        <v>96</v>
      </c>
      <c r="CX15" s="87">
        <f t="shared" si="9"/>
        <v>-50</v>
      </c>
      <c r="CY15" s="99">
        <f t="shared" si="10"/>
        <v>100</v>
      </c>
      <c r="CZ15" s="87" t="str">
        <f t="shared" si="11"/>
        <v>30</v>
      </c>
      <c r="DA15" s="99">
        <f t="shared" si="12"/>
        <v>95</v>
      </c>
      <c r="DB15" s="87" t="str">
        <f t="shared" si="13"/>
        <v>30</v>
      </c>
      <c r="DC15" s="99">
        <f t="shared" si="14"/>
        <v>89</v>
      </c>
      <c r="DD15" s="99" t="str">
        <f t="shared" si="15"/>
        <v>30</v>
      </c>
      <c r="DE15" s="99">
        <f t="shared" si="53"/>
        <v>1</v>
      </c>
      <c r="DF15" s="87" t="str">
        <f t="shared" si="16"/>
        <v>0</v>
      </c>
      <c r="DG15" s="99">
        <f t="shared" si="54"/>
        <v>1</v>
      </c>
      <c r="DH15" s="87" t="str">
        <f t="shared" si="17"/>
        <v>0</v>
      </c>
      <c r="DI15" s="99">
        <f t="shared" si="55"/>
        <v>3</v>
      </c>
      <c r="DJ15" s="87" t="str">
        <f t="shared" si="18"/>
        <v>0</v>
      </c>
      <c r="DK15" s="99">
        <f t="shared" si="19"/>
        <v>14</v>
      </c>
      <c r="DL15" s="87" t="str">
        <f t="shared" si="20"/>
        <v>5</v>
      </c>
      <c r="DM15" s="99">
        <f t="shared" si="21"/>
        <v>11</v>
      </c>
      <c r="DN15" s="87" t="str">
        <f t="shared" si="56"/>
        <v>10</v>
      </c>
      <c r="DO15" s="99">
        <f t="shared" si="22"/>
        <v>69</v>
      </c>
      <c r="DP15" s="87" t="str">
        <f t="shared" si="23"/>
        <v>20</v>
      </c>
      <c r="DQ15" s="99">
        <f t="shared" si="24"/>
        <v>28</v>
      </c>
      <c r="DR15" s="87" t="str">
        <f t="shared" si="25"/>
        <v>10</v>
      </c>
      <c r="DS15" s="87">
        <f t="shared" si="26"/>
        <v>85</v>
      </c>
      <c r="DT15" s="92">
        <v>990</v>
      </c>
      <c r="DU15" s="92">
        <v>0</v>
      </c>
      <c r="DV15" s="92">
        <v>7885</v>
      </c>
      <c r="DW15" s="92">
        <v>0</v>
      </c>
      <c r="DX15" s="92">
        <v>0</v>
      </c>
      <c r="DY15" s="99">
        <f t="shared" si="27"/>
        <v>11</v>
      </c>
      <c r="DZ15" s="100" t="str">
        <f t="shared" si="28"/>
        <v>10</v>
      </c>
      <c r="EA15" s="99">
        <v>100</v>
      </c>
      <c r="EB15" s="100" t="str">
        <f t="shared" si="30"/>
        <v>20</v>
      </c>
      <c r="EC15" s="99">
        <f t="shared" si="62"/>
        <v>0</v>
      </c>
      <c r="ED15" s="92" t="str">
        <f t="shared" si="32"/>
        <v>0</v>
      </c>
      <c r="EE15" s="100">
        <f t="shared" si="33"/>
        <v>30</v>
      </c>
      <c r="EF15" s="87">
        <f t="shared" si="34"/>
        <v>115</v>
      </c>
      <c r="EG15" s="110">
        <v>6495</v>
      </c>
      <c r="EH15" s="111">
        <v>129205</v>
      </c>
      <c r="EI15" s="103">
        <f t="shared" si="35"/>
        <v>5027</v>
      </c>
      <c r="EJ15" s="104" t="str">
        <f t="shared" si="36"/>
        <v>30</v>
      </c>
      <c r="EK15" s="109">
        <v>1</v>
      </c>
      <c r="EL15" s="100" t="str">
        <f t="shared" si="37"/>
        <v>10</v>
      </c>
      <c r="EM15" s="106">
        <v>0</v>
      </c>
      <c r="EN15" s="99">
        <f t="shared" si="38"/>
        <v>0</v>
      </c>
      <c r="EO15" s="100" t="str">
        <f t="shared" si="39"/>
        <v>0</v>
      </c>
      <c r="EP15" s="106">
        <v>26</v>
      </c>
      <c r="EQ15" s="99">
        <f t="shared" si="40"/>
        <v>93</v>
      </c>
      <c r="ER15" s="100">
        <f t="shared" si="41"/>
        <v>-50</v>
      </c>
      <c r="ES15" s="106">
        <v>7</v>
      </c>
      <c r="ET15" s="99">
        <f t="shared" si="42"/>
        <v>21</v>
      </c>
      <c r="EU15" s="100" t="str">
        <f t="shared" si="43"/>
        <v>15</v>
      </c>
      <c r="EV15" s="106">
        <v>31</v>
      </c>
      <c r="EW15" s="99">
        <f t="shared" si="44"/>
        <v>51</v>
      </c>
      <c r="EX15" s="100" t="str">
        <f t="shared" si="45"/>
        <v>30</v>
      </c>
      <c r="EY15" s="107">
        <v>0</v>
      </c>
      <c r="EZ15" s="92" t="str">
        <f t="shared" si="46"/>
        <v>0</v>
      </c>
      <c r="FA15" s="107">
        <v>0</v>
      </c>
      <c r="FB15" s="92" t="str">
        <f t="shared" si="47"/>
        <v>0</v>
      </c>
      <c r="FC15" s="107">
        <v>0</v>
      </c>
      <c r="FD15" s="92" t="str">
        <f t="shared" si="48"/>
        <v>0</v>
      </c>
      <c r="FE15" s="100">
        <f t="shared" si="49"/>
        <v>40</v>
      </c>
      <c r="FF15" s="100">
        <f t="shared" si="50"/>
        <v>-5</v>
      </c>
      <c r="FG15" s="100">
        <f t="shared" si="51"/>
        <v>35</v>
      </c>
      <c r="FH15" s="108">
        <f t="shared" si="52"/>
        <v>150</v>
      </c>
      <c r="FI15" s="86"/>
      <c r="FJ15" s="116"/>
    </row>
    <row r="16" spans="1:166" ht="14.4" x14ac:dyDescent="0.3">
      <c r="A16" s="43">
        <v>13</v>
      </c>
      <c r="B16" s="43" t="s">
        <v>148</v>
      </c>
      <c r="C16" s="117" t="s">
        <v>157</v>
      </c>
      <c r="D16" s="121">
        <v>24</v>
      </c>
      <c r="E16" s="121">
        <v>22</v>
      </c>
      <c r="F16" s="121">
        <v>402</v>
      </c>
      <c r="G16" s="122">
        <v>177</v>
      </c>
      <c r="H16" s="122">
        <v>57</v>
      </c>
      <c r="I16" s="102">
        <v>172</v>
      </c>
      <c r="J16" s="88">
        <v>24</v>
      </c>
      <c r="K16" s="88">
        <v>22</v>
      </c>
      <c r="L16" s="88">
        <v>183</v>
      </c>
      <c r="M16" s="88">
        <v>209</v>
      </c>
      <c r="N16" s="88">
        <v>474</v>
      </c>
      <c r="O16" s="88">
        <v>43</v>
      </c>
      <c r="P16" s="89" t="s">
        <v>158</v>
      </c>
      <c r="Q16" s="90">
        <v>23</v>
      </c>
      <c r="R16" s="90">
        <v>22</v>
      </c>
      <c r="S16" s="90">
        <v>0</v>
      </c>
      <c r="T16" s="90">
        <v>0</v>
      </c>
      <c r="U16" s="90">
        <v>510</v>
      </c>
      <c r="V16" s="90">
        <v>56</v>
      </c>
      <c r="W16" s="90">
        <v>1</v>
      </c>
      <c r="X16" s="89" t="s">
        <v>491</v>
      </c>
      <c r="Y16" s="90">
        <v>24</v>
      </c>
      <c r="Z16" s="90"/>
      <c r="AA16" s="90"/>
      <c r="AB16" s="90"/>
      <c r="AC16" s="90"/>
      <c r="AD16" s="90"/>
      <c r="AE16" s="90">
        <v>346</v>
      </c>
      <c r="AF16" s="90"/>
      <c r="AG16" s="90"/>
      <c r="AH16" s="90">
        <v>56</v>
      </c>
      <c r="AI16" s="90"/>
      <c r="AJ16" s="90"/>
      <c r="AK16" s="90"/>
      <c r="AL16" s="92">
        <v>22</v>
      </c>
      <c r="AM16" s="92">
        <v>22</v>
      </c>
      <c r="AN16" s="92">
        <v>0</v>
      </c>
      <c r="AO16" s="92">
        <f t="shared" si="0"/>
        <v>354</v>
      </c>
      <c r="AP16" s="92">
        <v>183</v>
      </c>
      <c r="AQ16" s="92">
        <v>171</v>
      </c>
      <c r="AR16" s="92">
        <v>186</v>
      </c>
      <c r="AS16" s="92">
        <v>47</v>
      </c>
      <c r="AT16" s="92">
        <v>139</v>
      </c>
      <c r="AU16" s="93" t="s">
        <v>159</v>
      </c>
      <c r="AV16" s="92">
        <v>97</v>
      </c>
      <c r="AW16" s="92">
        <v>97</v>
      </c>
      <c r="AX16" s="92">
        <v>97</v>
      </c>
      <c r="AY16" s="92">
        <v>78</v>
      </c>
      <c r="AZ16" s="92">
        <v>78</v>
      </c>
      <c r="BA16" s="92">
        <v>78</v>
      </c>
      <c r="BB16" s="92">
        <v>43</v>
      </c>
      <c r="BC16" s="92">
        <v>43</v>
      </c>
      <c r="BD16" s="92">
        <v>43</v>
      </c>
      <c r="BE16" s="92">
        <v>1</v>
      </c>
      <c r="BF16" s="92">
        <v>1</v>
      </c>
      <c r="BG16" s="92">
        <v>1</v>
      </c>
      <c r="BH16" s="92">
        <v>1</v>
      </c>
      <c r="BI16" s="92">
        <v>1</v>
      </c>
      <c r="BJ16" s="92">
        <v>1</v>
      </c>
      <c r="BK16" s="92">
        <v>298</v>
      </c>
      <c r="BL16" s="92">
        <v>298</v>
      </c>
      <c r="BM16" s="92">
        <v>298</v>
      </c>
      <c r="BN16" s="92">
        <v>105</v>
      </c>
      <c r="BO16" s="92">
        <v>0</v>
      </c>
      <c r="BP16" s="92">
        <v>105</v>
      </c>
      <c r="BQ16" s="107">
        <v>1</v>
      </c>
      <c r="BR16" s="109">
        <v>1</v>
      </c>
      <c r="BS16" s="109">
        <v>1</v>
      </c>
      <c r="BT16" s="109">
        <v>1</v>
      </c>
      <c r="BU16" s="109">
        <v>1</v>
      </c>
      <c r="BV16" s="109">
        <v>1</v>
      </c>
      <c r="BW16" s="92">
        <f t="shared" si="75"/>
        <v>24</v>
      </c>
      <c r="BX16" s="92">
        <f>AL16</f>
        <v>22</v>
      </c>
      <c r="BY16" s="92">
        <f t="shared" si="67"/>
        <v>22</v>
      </c>
      <c r="BZ16" s="92">
        <f t="shared" si="68"/>
        <v>22</v>
      </c>
      <c r="CA16" s="92">
        <f t="shared" si="69"/>
        <v>22</v>
      </c>
      <c r="CB16" s="92">
        <f>AE16</f>
        <v>346</v>
      </c>
      <c r="CC16" s="92">
        <f t="shared" si="71"/>
        <v>346</v>
      </c>
      <c r="CD16" s="92">
        <f t="shared" si="72"/>
        <v>346</v>
      </c>
      <c r="CE16" s="92">
        <f t="shared" si="76"/>
        <v>56</v>
      </c>
      <c r="CF16" s="92">
        <f t="shared" si="73"/>
        <v>56</v>
      </c>
      <c r="CG16" s="92">
        <f t="shared" si="74"/>
        <v>56</v>
      </c>
      <c r="CH16" s="92">
        <f t="shared" si="7"/>
        <v>625</v>
      </c>
      <c r="CI16" s="92">
        <f t="shared" si="7"/>
        <v>520</v>
      </c>
      <c r="CJ16" s="92">
        <f t="shared" si="7"/>
        <v>625</v>
      </c>
      <c r="CK16" s="87">
        <v>6</v>
      </c>
      <c r="CL16" s="87">
        <v>710</v>
      </c>
      <c r="CM16" s="92">
        <v>20</v>
      </c>
      <c r="CN16" s="92">
        <v>711</v>
      </c>
      <c r="CO16" s="92">
        <v>1590</v>
      </c>
      <c r="CP16" s="92">
        <v>24500</v>
      </c>
      <c r="CQ16" s="92">
        <v>35</v>
      </c>
      <c r="CR16" s="92">
        <v>4557</v>
      </c>
      <c r="CS16" s="92">
        <v>9356</v>
      </c>
      <c r="CT16" s="92">
        <v>16971</v>
      </c>
      <c r="CU16" s="97">
        <v>785</v>
      </c>
      <c r="CV16" s="98">
        <v>2525</v>
      </c>
      <c r="CW16" s="99">
        <f t="shared" si="8"/>
        <v>100</v>
      </c>
      <c r="CX16" s="87">
        <f t="shared" si="9"/>
        <v>10</v>
      </c>
      <c r="CY16" s="99">
        <f t="shared" si="10"/>
        <v>100</v>
      </c>
      <c r="CZ16" s="87" t="str">
        <f t="shared" si="11"/>
        <v>30</v>
      </c>
      <c r="DA16" s="99">
        <f t="shared" si="12"/>
        <v>100</v>
      </c>
      <c r="DB16" s="87" t="str">
        <f t="shared" si="13"/>
        <v>30</v>
      </c>
      <c r="DC16" s="99">
        <f t="shared" si="14"/>
        <v>28</v>
      </c>
      <c r="DD16" s="99" t="str">
        <f t="shared" si="15"/>
        <v>10</v>
      </c>
      <c r="DE16" s="99">
        <f t="shared" si="53"/>
        <v>1</v>
      </c>
      <c r="DF16" s="87" t="str">
        <f t="shared" si="16"/>
        <v>0</v>
      </c>
      <c r="DG16" s="99">
        <f t="shared" si="54"/>
        <v>3</v>
      </c>
      <c r="DH16" s="87" t="str">
        <f t="shared" si="17"/>
        <v>0</v>
      </c>
      <c r="DI16" s="99">
        <f t="shared" si="55"/>
        <v>6</v>
      </c>
      <c r="DJ16" s="87" t="str">
        <f t="shared" si="18"/>
        <v>0</v>
      </c>
      <c r="DK16" s="99">
        <f t="shared" si="19"/>
        <v>1</v>
      </c>
      <c r="DL16" s="87" t="str">
        <f t="shared" si="20"/>
        <v>0</v>
      </c>
      <c r="DM16" s="99">
        <f t="shared" si="21"/>
        <v>18</v>
      </c>
      <c r="DN16" s="87" t="str">
        <f t="shared" si="56"/>
        <v>10</v>
      </c>
      <c r="DO16" s="99">
        <f t="shared" si="22"/>
        <v>55</v>
      </c>
      <c r="DP16" s="87" t="str">
        <f t="shared" si="23"/>
        <v>15</v>
      </c>
      <c r="DQ16" s="99">
        <f t="shared" si="24"/>
        <v>31</v>
      </c>
      <c r="DR16" s="87" t="str">
        <f t="shared" si="25"/>
        <v>10</v>
      </c>
      <c r="DS16" s="87">
        <f t="shared" si="26"/>
        <v>115</v>
      </c>
      <c r="DT16" s="92">
        <v>17035</v>
      </c>
      <c r="DU16" s="92">
        <v>0</v>
      </c>
      <c r="DV16" s="92">
        <v>124062</v>
      </c>
      <c r="DW16" s="92">
        <v>0</v>
      </c>
      <c r="DX16" s="92">
        <v>0</v>
      </c>
      <c r="DY16" s="99">
        <f t="shared" si="27"/>
        <v>12</v>
      </c>
      <c r="DZ16" s="100" t="str">
        <f t="shared" si="28"/>
        <v>10</v>
      </c>
      <c r="EA16" s="99">
        <v>100</v>
      </c>
      <c r="EB16" s="100" t="str">
        <f t="shared" si="30"/>
        <v>20</v>
      </c>
      <c r="EC16" s="99">
        <f t="shared" si="62"/>
        <v>0</v>
      </c>
      <c r="ED16" s="92" t="str">
        <f t="shared" si="32"/>
        <v>0</v>
      </c>
      <c r="EE16" s="100">
        <f t="shared" si="33"/>
        <v>30</v>
      </c>
      <c r="EF16" s="87">
        <f t="shared" si="34"/>
        <v>145</v>
      </c>
      <c r="EG16" s="110">
        <v>36630</v>
      </c>
      <c r="EH16" s="111">
        <v>852425</v>
      </c>
      <c r="EI16" s="103">
        <f t="shared" si="35"/>
        <v>4297</v>
      </c>
      <c r="EJ16" s="104" t="str">
        <f t="shared" si="36"/>
        <v>30</v>
      </c>
      <c r="EK16" s="109">
        <v>1</v>
      </c>
      <c r="EL16" s="100" t="str">
        <f t="shared" si="37"/>
        <v>10</v>
      </c>
      <c r="EM16" s="106">
        <v>3</v>
      </c>
      <c r="EN16" s="99">
        <f t="shared" si="38"/>
        <v>14</v>
      </c>
      <c r="EO16" s="100" t="str">
        <f t="shared" si="39"/>
        <v>5</v>
      </c>
      <c r="EP16" s="106">
        <v>22</v>
      </c>
      <c r="EQ16" s="99">
        <f t="shared" si="40"/>
        <v>92</v>
      </c>
      <c r="ER16" s="100">
        <f t="shared" si="41"/>
        <v>-50</v>
      </c>
      <c r="ES16" s="106">
        <v>22</v>
      </c>
      <c r="ET16" s="99">
        <f t="shared" si="42"/>
        <v>100</v>
      </c>
      <c r="EU16" s="100" t="str">
        <f t="shared" si="43"/>
        <v>50</v>
      </c>
      <c r="EV16" s="106">
        <v>42</v>
      </c>
      <c r="EW16" s="99">
        <f t="shared" si="44"/>
        <v>91</v>
      </c>
      <c r="EX16" s="100" t="str">
        <f t="shared" si="45"/>
        <v>50</v>
      </c>
      <c r="EY16" s="107">
        <v>0</v>
      </c>
      <c r="EZ16" s="92" t="str">
        <f t="shared" si="46"/>
        <v>0</v>
      </c>
      <c r="FA16" s="107">
        <v>0</v>
      </c>
      <c r="FB16" s="92" t="str">
        <f t="shared" si="47"/>
        <v>0</v>
      </c>
      <c r="FC16" s="107">
        <v>0</v>
      </c>
      <c r="FD16" s="92" t="str">
        <f t="shared" si="48"/>
        <v>0</v>
      </c>
      <c r="FE16" s="100">
        <f t="shared" si="49"/>
        <v>45</v>
      </c>
      <c r="FF16" s="100">
        <f t="shared" si="50"/>
        <v>50</v>
      </c>
      <c r="FG16" s="100">
        <f t="shared" si="51"/>
        <v>95</v>
      </c>
      <c r="FH16" s="108">
        <f t="shared" si="52"/>
        <v>240</v>
      </c>
      <c r="FI16" s="86"/>
      <c r="FJ16" s="116"/>
    </row>
    <row r="17" spans="1:166" ht="14.4" x14ac:dyDescent="0.3">
      <c r="A17" s="43">
        <v>14</v>
      </c>
      <c r="B17" s="43" t="s">
        <v>122</v>
      </c>
      <c r="C17" s="117" t="s">
        <v>160</v>
      </c>
      <c r="D17" s="121">
        <v>26</v>
      </c>
      <c r="E17" s="121">
        <v>297</v>
      </c>
      <c r="F17" s="121">
        <v>589</v>
      </c>
      <c r="G17" s="122">
        <v>454</v>
      </c>
      <c r="H17" s="122">
        <v>132</v>
      </c>
      <c r="I17" s="102">
        <v>1321</v>
      </c>
      <c r="J17" s="88">
        <v>25</v>
      </c>
      <c r="K17" s="88">
        <v>297</v>
      </c>
      <c r="L17" s="88">
        <v>335</v>
      </c>
      <c r="M17" s="88">
        <v>217</v>
      </c>
      <c r="N17" s="88">
        <v>264</v>
      </c>
      <c r="O17" s="88">
        <v>42</v>
      </c>
      <c r="P17" s="89" t="s">
        <v>161</v>
      </c>
      <c r="Q17" s="90">
        <v>26</v>
      </c>
      <c r="R17" s="90">
        <v>304</v>
      </c>
      <c r="S17" s="90">
        <v>278</v>
      </c>
      <c r="T17" s="90">
        <v>26</v>
      </c>
      <c r="U17" s="90">
        <v>715</v>
      </c>
      <c r="V17" s="90">
        <v>45</v>
      </c>
      <c r="W17" s="90">
        <v>147</v>
      </c>
      <c r="X17" s="89" t="s">
        <v>421</v>
      </c>
      <c r="Y17" s="89">
        <v>26</v>
      </c>
      <c r="Z17" s="89">
        <v>297</v>
      </c>
      <c r="AA17" s="89">
        <v>297</v>
      </c>
      <c r="AB17" s="89">
        <v>297</v>
      </c>
      <c r="AC17" s="89">
        <v>271</v>
      </c>
      <c r="AD17" s="89">
        <v>26</v>
      </c>
      <c r="AE17" s="89">
        <v>549</v>
      </c>
      <c r="AF17" s="89">
        <v>549</v>
      </c>
      <c r="AG17" s="89">
        <v>549</v>
      </c>
      <c r="AH17" s="89">
        <v>40</v>
      </c>
      <c r="AI17" s="89">
        <v>40</v>
      </c>
      <c r="AJ17" s="89">
        <v>40</v>
      </c>
      <c r="AK17" s="89"/>
      <c r="AL17" s="92">
        <v>304</v>
      </c>
      <c r="AM17" s="92">
        <v>26</v>
      </c>
      <c r="AN17" s="92">
        <v>278</v>
      </c>
      <c r="AO17" s="92">
        <f t="shared" si="0"/>
        <v>686</v>
      </c>
      <c r="AP17" s="92">
        <v>350</v>
      </c>
      <c r="AQ17" s="92">
        <v>336</v>
      </c>
      <c r="AR17" s="92">
        <v>170</v>
      </c>
      <c r="AS17" s="92">
        <v>28</v>
      </c>
      <c r="AT17" s="92">
        <v>142</v>
      </c>
      <c r="AU17" s="93" t="s">
        <v>422</v>
      </c>
      <c r="AV17" s="92">
        <v>131</v>
      </c>
      <c r="AW17" s="92">
        <v>131</v>
      </c>
      <c r="AX17" s="92">
        <v>131</v>
      </c>
      <c r="AY17" s="92">
        <v>141</v>
      </c>
      <c r="AZ17" s="92">
        <v>141</v>
      </c>
      <c r="BA17" s="92">
        <v>141</v>
      </c>
      <c r="BB17" s="92">
        <v>42</v>
      </c>
      <c r="BC17" s="92">
        <v>42</v>
      </c>
      <c r="BD17" s="92">
        <v>42</v>
      </c>
      <c r="BE17" s="92">
        <v>15</v>
      </c>
      <c r="BF17" s="92">
        <v>15</v>
      </c>
      <c r="BG17" s="92">
        <v>15</v>
      </c>
      <c r="BH17" s="92">
        <v>1</v>
      </c>
      <c r="BI17" s="92">
        <v>1</v>
      </c>
      <c r="BJ17" s="92">
        <v>1</v>
      </c>
      <c r="BK17" s="92">
        <v>171</v>
      </c>
      <c r="BL17" s="92">
        <v>171</v>
      </c>
      <c r="BM17" s="92">
        <v>171</v>
      </c>
      <c r="BN17" s="92">
        <v>103</v>
      </c>
      <c r="BO17" s="92">
        <v>73</v>
      </c>
      <c r="BP17" s="92">
        <v>103</v>
      </c>
      <c r="BQ17" s="107">
        <v>1</v>
      </c>
      <c r="BR17" s="107">
        <v>1</v>
      </c>
      <c r="BS17" s="107">
        <v>1</v>
      </c>
      <c r="BT17" s="109">
        <v>5</v>
      </c>
      <c r="BU17" s="109">
        <v>5</v>
      </c>
      <c r="BV17" s="109">
        <v>5</v>
      </c>
      <c r="BW17" s="92">
        <f t="shared" si="75"/>
        <v>26</v>
      </c>
      <c r="BX17" s="92">
        <f t="shared" si="75"/>
        <v>297</v>
      </c>
      <c r="BY17" s="92">
        <f t="shared" si="67"/>
        <v>297</v>
      </c>
      <c r="BZ17" s="92">
        <f t="shared" si="68"/>
        <v>297</v>
      </c>
      <c r="CA17" s="92">
        <f t="shared" ref="CA17:CB20" si="77">AD17</f>
        <v>26</v>
      </c>
      <c r="CB17" s="92">
        <f t="shared" si="77"/>
        <v>549</v>
      </c>
      <c r="CC17" s="92">
        <f t="shared" si="71"/>
        <v>549</v>
      </c>
      <c r="CD17" s="92">
        <f t="shared" si="72"/>
        <v>549</v>
      </c>
      <c r="CE17" s="92">
        <f t="shared" si="76"/>
        <v>40</v>
      </c>
      <c r="CF17" s="92">
        <f t="shared" si="73"/>
        <v>40</v>
      </c>
      <c r="CG17" s="92">
        <f t="shared" si="74"/>
        <v>40</v>
      </c>
      <c r="CH17" s="92">
        <f t="shared" si="7"/>
        <v>610</v>
      </c>
      <c r="CI17" s="92">
        <f t="shared" si="7"/>
        <v>580</v>
      </c>
      <c r="CJ17" s="92">
        <f t="shared" si="7"/>
        <v>610</v>
      </c>
      <c r="CK17" s="87">
        <v>925</v>
      </c>
      <c r="CL17" s="87">
        <v>1369</v>
      </c>
      <c r="CM17" s="92">
        <v>1114</v>
      </c>
      <c r="CN17" s="92">
        <v>1370</v>
      </c>
      <c r="CO17" s="92">
        <v>26690</v>
      </c>
      <c r="CP17" s="92">
        <v>29623</v>
      </c>
      <c r="CQ17" s="92">
        <v>15529</v>
      </c>
      <c r="CR17" s="92">
        <v>1620</v>
      </c>
      <c r="CS17" s="92">
        <v>20944</v>
      </c>
      <c r="CT17" s="92">
        <v>20944</v>
      </c>
      <c r="CU17" s="97">
        <v>3525</v>
      </c>
      <c r="CV17" s="98">
        <v>6216</v>
      </c>
      <c r="CW17" s="99">
        <f t="shared" si="8"/>
        <v>100</v>
      </c>
      <c r="CX17" s="87">
        <f t="shared" si="9"/>
        <v>10</v>
      </c>
      <c r="CY17" s="99">
        <f t="shared" si="10"/>
        <v>100</v>
      </c>
      <c r="CZ17" s="87" t="str">
        <f t="shared" si="11"/>
        <v>30</v>
      </c>
      <c r="DA17" s="99">
        <f t="shared" si="12"/>
        <v>100</v>
      </c>
      <c r="DB17" s="87" t="str">
        <f t="shared" si="13"/>
        <v>30</v>
      </c>
      <c r="DC17" s="99">
        <f t="shared" si="14"/>
        <v>74</v>
      </c>
      <c r="DD17" s="99" t="str">
        <f t="shared" si="15"/>
        <v>30</v>
      </c>
      <c r="DE17" s="99">
        <f t="shared" si="53"/>
        <v>68</v>
      </c>
      <c r="DF17" s="87" t="str">
        <f t="shared" si="16"/>
        <v>20</v>
      </c>
      <c r="DG17" s="99">
        <f t="shared" si="54"/>
        <v>81</v>
      </c>
      <c r="DH17" s="87" t="str">
        <f t="shared" si="17"/>
        <v>20</v>
      </c>
      <c r="DI17" s="99">
        <f t="shared" si="55"/>
        <v>90</v>
      </c>
      <c r="DJ17" s="87" t="str">
        <f t="shared" si="18"/>
        <v>20</v>
      </c>
      <c r="DK17" s="99">
        <f t="shared" si="19"/>
        <v>91</v>
      </c>
      <c r="DL17" s="87" t="str">
        <f t="shared" si="20"/>
        <v>20</v>
      </c>
      <c r="DM17" s="99">
        <f t="shared" si="21"/>
        <v>89</v>
      </c>
      <c r="DN17" s="87" t="str">
        <f t="shared" si="56"/>
        <v>50</v>
      </c>
      <c r="DO17" s="99">
        <f t="shared" si="22"/>
        <v>100</v>
      </c>
      <c r="DP17" s="87" t="str">
        <f t="shared" si="23"/>
        <v>30</v>
      </c>
      <c r="DQ17" s="99">
        <f t="shared" si="24"/>
        <v>57</v>
      </c>
      <c r="DR17" s="87" t="str">
        <f t="shared" si="25"/>
        <v>15</v>
      </c>
      <c r="DS17" s="87">
        <f t="shared" si="26"/>
        <v>275</v>
      </c>
      <c r="DT17" s="92">
        <v>21282</v>
      </c>
      <c r="DU17" s="92">
        <v>0</v>
      </c>
      <c r="DV17" s="92">
        <v>96522</v>
      </c>
      <c r="DW17" s="92">
        <v>0</v>
      </c>
      <c r="DX17" s="92">
        <v>78854</v>
      </c>
      <c r="DY17" s="99">
        <f t="shared" si="27"/>
        <v>85</v>
      </c>
      <c r="DZ17" s="100" t="str">
        <f t="shared" si="28"/>
        <v>45</v>
      </c>
      <c r="EA17" s="99">
        <v>100</v>
      </c>
      <c r="EB17" s="100" t="str">
        <f t="shared" si="30"/>
        <v>20</v>
      </c>
      <c r="EC17" s="99">
        <f t="shared" si="62"/>
        <v>82</v>
      </c>
      <c r="ED17" s="92" t="str">
        <f t="shared" si="32"/>
        <v>20</v>
      </c>
      <c r="EE17" s="100">
        <f t="shared" si="33"/>
        <v>85</v>
      </c>
      <c r="EF17" s="87">
        <f t="shared" si="34"/>
        <v>360</v>
      </c>
      <c r="EG17" s="110">
        <v>56986</v>
      </c>
      <c r="EH17" s="111">
        <v>851281</v>
      </c>
      <c r="EI17" s="103">
        <f t="shared" si="35"/>
        <v>6694</v>
      </c>
      <c r="EJ17" s="104" t="str">
        <f t="shared" si="36"/>
        <v>30</v>
      </c>
      <c r="EK17" s="109">
        <v>105</v>
      </c>
      <c r="EL17" s="100" t="str">
        <f t="shared" si="37"/>
        <v>30</v>
      </c>
      <c r="EM17" s="106">
        <v>275</v>
      </c>
      <c r="EN17" s="99">
        <f t="shared" si="38"/>
        <v>93</v>
      </c>
      <c r="EO17" s="100" t="str">
        <f t="shared" si="39"/>
        <v>30</v>
      </c>
      <c r="EP17" s="106">
        <v>26</v>
      </c>
      <c r="EQ17" s="99">
        <f t="shared" si="40"/>
        <v>100</v>
      </c>
      <c r="ER17" s="100">
        <f t="shared" si="41"/>
        <v>10</v>
      </c>
      <c r="ES17" s="106">
        <v>297</v>
      </c>
      <c r="ET17" s="99">
        <f t="shared" si="42"/>
        <v>100</v>
      </c>
      <c r="EU17" s="100" t="str">
        <f t="shared" si="43"/>
        <v>50</v>
      </c>
      <c r="EV17" s="106">
        <v>322</v>
      </c>
      <c r="EW17" s="99">
        <f t="shared" si="44"/>
        <v>100</v>
      </c>
      <c r="EX17" s="100" t="str">
        <f t="shared" si="45"/>
        <v>50</v>
      </c>
      <c r="EY17" s="107">
        <v>5</v>
      </c>
      <c r="EZ17" s="92" t="str">
        <f t="shared" si="46"/>
        <v>30</v>
      </c>
      <c r="FA17" s="107">
        <v>0</v>
      </c>
      <c r="FB17" s="92" t="str">
        <f t="shared" si="47"/>
        <v>0</v>
      </c>
      <c r="FC17" s="107">
        <v>84</v>
      </c>
      <c r="FD17" s="92" t="str">
        <f t="shared" si="48"/>
        <v>30</v>
      </c>
      <c r="FE17" s="100">
        <f t="shared" si="49"/>
        <v>90</v>
      </c>
      <c r="FF17" s="100">
        <f t="shared" si="50"/>
        <v>170</v>
      </c>
      <c r="FG17" s="100">
        <f t="shared" si="51"/>
        <v>260</v>
      </c>
      <c r="FH17" s="108">
        <f t="shared" si="52"/>
        <v>620</v>
      </c>
      <c r="FI17" s="86"/>
      <c r="FJ17" s="116"/>
    </row>
    <row r="18" spans="1:166" ht="14.4" x14ac:dyDescent="0.3">
      <c r="A18" s="43">
        <v>15</v>
      </c>
      <c r="B18" s="43" t="s">
        <v>162</v>
      </c>
      <c r="C18" s="117" t="s">
        <v>163</v>
      </c>
      <c r="D18" s="121">
        <v>35</v>
      </c>
      <c r="E18" s="121">
        <v>43</v>
      </c>
      <c r="F18" s="121">
        <v>1574</v>
      </c>
      <c r="G18" s="122">
        <v>646</v>
      </c>
      <c r="H18" s="122">
        <v>336</v>
      </c>
      <c r="I18" s="102">
        <v>1988</v>
      </c>
      <c r="J18" s="88">
        <v>35</v>
      </c>
      <c r="K18" s="88">
        <v>210</v>
      </c>
      <c r="L18" s="88">
        <v>674</v>
      </c>
      <c r="M18" s="88">
        <v>893</v>
      </c>
      <c r="N18" s="88">
        <v>623</v>
      </c>
      <c r="O18" s="88">
        <v>95</v>
      </c>
      <c r="P18" s="89" t="s">
        <v>164</v>
      </c>
      <c r="Q18" s="90">
        <v>35</v>
      </c>
      <c r="R18" s="90">
        <v>84</v>
      </c>
      <c r="S18" s="90">
        <v>50</v>
      </c>
      <c r="T18" s="90">
        <v>34</v>
      </c>
      <c r="U18" s="90">
        <v>82</v>
      </c>
      <c r="V18" s="90">
        <v>1</v>
      </c>
      <c r="W18" s="90">
        <v>83</v>
      </c>
      <c r="X18" s="89" t="s">
        <v>449</v>
      </c>
      <c r="Y18" s="90">
        <v>35</v>
      </c>
      <c r="Z18" s="90">
        <v>43</v>
      </c>
      <c r="AA18" s="90"/>
      <c r="AB18" s="90"/>
      <c r="AC18" s="90">
        <v>9</v>
      </c>
      <c r="AD18" s="90">
        <v>34</v>
      </c>
      <c r="AE18" s="90">
        <v>1467</v>
      </c>
      <c r="AF18" s="90">
        <v>1467</v>
      </c>
      <c r="AG18" s="90">
        <v>1467</v>
      </c>
      <c r="AH18" s="90">
        <v>118</v>
      </c>
      <c r="AI18" s="90">
        <v>118</v>
      </c>
      <c r="AJ18" s="90">
        <v>118</v>
      </c>
      <c r="AK18" s="90"/>
      <c r="AL18" s="92">
        <v>43</v>
      </c>
      <c r="AM18" s="92">
        <v>33</v>
      </c>
      <c r="AN18" s="92">
        <v>10</v>
      </c>
      <c r="AO18" s="92">
        <f t="shared" si="0"/>
        <v>1536</v>
      </c>
      <c r="AP18" s="92">
        <v>881</v>
      </c>
      <c r="AQ18" s="92">
        <v>655</v>
      </c>
      <c r="AR18" s="92">
        <v>641</v>
      </c>
      <c r="AS18" s="92">
        <v>97</v>
      </c>
      <c r="AT18" s="92">
        <v>544</v>
      </c>
      <c r="AU18" s="93" t="s">
        <v>165</v>
      </c>
      <c r="AV18" s="92">
        <v>218</v>
      </c>
      <c r="AW18" s="92">
        <v>218</v>
      </c>
      <c r="AX18" s="92">
        <v>218</v>
      </c>
      <c r="AY18" s="92">
        <v>209</v>
      </c>
      <c r="AZ18" s="92">
        <v>202</v>
      </c>
      <c r="BA18" s="92">
        <v>209</v>
      </c>
      <c r="BB18" s="92">
        <v>97</v>
      </c>
      <c r="BC18" s="92">
        <v>97</v>
      </c>
      <c r="BD18" s="92">
        <v>97</v>
      </c>
      <c r="BE18" s="92">
        <v>25</v>
      </c>
      <c r="BF18" s="92">
        <v>1</v>
      </c>
      <c r="BG18" s="92">
        <v>25</v>
      </c>
      <c r="BH18" s="92">
        <v>1</v>
      </c>
      <c r="BI18" s="92">
        <v>1</v>
      </c>
      <c r="BJ18" s="92">
        <v>1</v>
      </c>
      <c r="BK18" s="92">
        <v>325</v>
      </c>
      <c r="BL18" s="92">
        <v>0</v>
      </c>
      <c r="BM18" s="92">
        <v>325</v>
      </c>
      <c r="BN18" s="92">
        <v>220</v>
      </c>
      <c r="BO18" s="92">
        <v>220</v>
      </c>
      <c r="BP18" s="92">
        <v>220</v>
      </c>
      <c r="BQ18" s="107">
        <v>2</v>
      </c>
      <c r="BR18" s="109">
        <v>2</v>
      </c>
      <c r="BS18" s="109">
        <v>2</v>
      </c>
      <c r="BT18" s="109">
        <v>17</v>
      </c>
      <c r="BU18" s="109">
        <v>17</v>
      </c>
      <c r="BV18" s="109">
        <v>17</v>
      </c>
      <c r="BW18" s="92">
        <f t="shared" si="75"/>
        <v>35</v>
      </c>
      <c r="BX18" s="92">
        <f t="shared" si="75"/>
        <v>43</v>
      </c>
      <c r="BY18" s="92">
        <f t="shared" si="67"/>
        <v>43</v>
      </c>
      <c r="BZ18" s="92">
        <f t="shared" si="68"/>
        <v>43</v>
      </c>
      <c r="CA18" s="92">
        <f t="shared" si="77"/>
        <v>34</v>
      </c>
      <c r="CB18" s="92">
        <f t="shared" si="77"/>
        <v>1467</v>
      </c>
      <c r="CC18" s="92">
        <f t="shared" si="71"/>
        <v>1467</v>
      </c>
      <c r="CD18" s="92">
        <f t="shared" si="72"/>
        <v>1467</v>
      </c>
      <c r="CE18" s="92">
        <f t="shared" si="76"/>
        <v>118</v>
      </c>
      <c r="CF18" s="92">
        <f t="shared" si="73"/>
        <v>118</v>
      </c>
      <c r="CG18" s="92">
        <f t="shared" si="74"/>
        <v>118</v>
      </c>
      <c r="CH18" s="92">
        <f t="shared" si="7"/>
        <v>1114</v>
      </c>
      <c r="CI18" s="92">
        <f t="shared" si="7"/>
        <v>758</v>
      </c>
      <c r="CJ18" s="92">
        <f t="shared" si="7"/>
        <v>1114</v>
      </c>
      <c r="CK18" s="87">
        <v>1730</v>
      </c>
      <c r="CL18" s="87">
        <v>2519</v>
      </c>
      <c r="CM18" s="92">
        <v>62</v>
      </c>
      <c r="CN18" s="92">
        <v>2520</v>
      </c>
      <c r="CO18" s="92">
        <v>730</v>
      </c>
      <c r="CP18" s="92">
        <v>21708</v>
      </c>
      <c r="CQ18" s="92">
        <v>5939</v>
      </c>
      <c r="CR18" s="92">
        <v>3462</v>
      </c>
      <c r="CS18" s="92">
        <v>13328</v>
      </c>
      <c r="CT18" s="92">
        <v>13701</v>
      </c>
      <c r="CU18" s="97">
        <v>994</v>
      </c>
      <c r="CV18" s="98">
        <v>1961</v>
      </c>
      <c r="CW18" s="99">
        <f t="shared" si="8"/>
        <v>100</v>
      </c>
      <c r="CX18" s="87">
        <f t="shared" si="9"/>
        <v>10</v>
      </c>
      <c r="CY18" s="99">
        <f t="shared" si="10"/>
        <v>100</v>
      </c>
      <c r="CZ18" s="87" t="str">
        <f t="shared" si="11"/>
        <v>30</v>
      </c>
      <c r="DA18" s="99">
        <f t="shared" si="12"/>
        <v>99</v>
      </c>
      <c r="DB18" s="87" t="str">
        <f t="shared" si="13"/>
        <v>30</v>
      </c>
      <c r="DC18" s="99">
        <f t="shared" si="14"/>
        <v>58</v>
      </c>
      <c r="DD18" s="99" t="str">
        <f t="shared" si="15"/>
        <v>20</v>
      </c>
      <c r="DE18" s="99">
        <f t="shared" si="53"/>
        <v>69</v>
      </c>
      <c r="DF18" s="87" t="str">
        <f t="shared" si="16"/>
        <v>20</v>
      </c>
      <c r="DG18" s="99">
        <f t="shared" si="54"/>
        <v>2</v>
      </c>
      <c r="DH18" s="87" t="str">
        <f t="shared" si="17"/>
        <v>0</v>
      </c>
      <c r="DI18" s="99">
        <f t="shared" si="55"/>
        <v>3</v>
      </c>
      <c r="DJ18" s="87" t="str">
        <f t="shared" si="18"/>
        <v>0</v>
      </c>
      <c r="DK18" s="99">
        <f t="shared" si="19"/>
        <v>63</v>
      </c>
      <c r="DL18" s="87" t="str">
        <f t="shared" si="20"/>
        <v>20</v>
      </c>
      <c r="DM18" s="99">
        <f t="shared" si="21"/>
        <v>82</v>
      </c>
      <c r="DN18" s="87" t="str">
        <f t="shared" si="56"/>
        <v>50</v>
      </c>
      <c r="DO18" s="99">
        <f t="shared" si="22"/>
        <v>97</v>
      </c>
      <c r="DP18" s="87" t="str">
        <f t="shared" si="23"/>
        <v>30</v>
      </c>
      <c r="DQ18" s="99">
        <f t="shared" si="24"/>
        <v>51</v>
      </c>
      <c r="DR18" s="87" t="str">
        <f t="shared" si="25"/>
        <v>15</v>
      </c>
      <c r="DS18" s="87">
        <f t="shared" si="26"/>
        <v>225</v>
      </c>
      <c r="DT18" s="92">
        <v>14325</v>
      </c>
      <c r="DU18" s="92">
        <v>43040</v>
      </c>
      <c r="DV18" s="92">
        <v>175864</v>
      </c>
      <c r="DW18" s="92">
        <v>43045</v>
      </c>
      <c r="DX18" s="92">
        <v>19647</v>
      </c>
      <c r="DY18" s="99">
        <f t="shared" si="27"/>
        <v>33</v>
      </c>
      <c r="DZ18" s="100" t="str">
        <f t="shared" si="28"/>
        <v>20</v>
      </c>
      <c r="EA18" s="99">
        <f>ROUND(IFERROR(DU18/DW18,0)*100,0)</f>
        <v>100</v>
      </c>
      <c r="EB18" s="100" t="str">
        <f t="shared" si="30"/>
        <v>20</v>
      </c>
      <c r="EC18" s="99">
        <f t="shared" si="62"/>
        <v>11</v>
      </c>
      <c r="ED18" s="92" t="str">
        <f t="shared" si="32"/>
        <v>0</v>
      </c>
      <c r="EE18" s="100">
        <f t="shared" si="33"/>
        <v>40</v>
      </c>
      <c r="EF18" s="87">
        <f t="shared" si="34"/>
        <v>265</v>
      </c>
      <c r="EG18" s="110">
        <v>104399</v>
      </c>
      <c r="EH18" s="111">
        <v>2199919</v>
      </c>
      <c r="EI18" s="103">
        <f t="shared" si="35"/>
        <v>4746</v>
      </c>
      <c r="EJ18" s="104" t="str">
        <f t="shared" si="36"/>
        <v>30</v>
      </c>
      <c r="EK18" s="109">
        <v>2</v>
      </c>
      <c r="EL18" s="100" t="str">
        <f t="shared" si="37"/>
        <v>10</v>
      </c>
      <c r="EM18" s="106">
        <v>17</v>
      </c>
      <c r="EN18" s="99">
        <f t="shared" si="38"/>
        <v>40</v>
      </c>
      <c r="EO18" s="100" t="str">
        <f t="shared" si="39"/>
        <v>10</v>
      </c>
      <c r="EP18" s="106">
        <v>35</v>
      </c>
      <c r="EQ18" s="99">
        <f t="shared" si="40"/>
        <v>100</v>
      </c>
      <c r="ER18" s="100">
        <f t="shared" si="41"/>
        <v>10</v>
      </c>
      <c r="ES18" s="106">
        <v>43</v>
      </c>
      <c r="ET18" s="99">
        <f t="shared" si="42"/>
        <v>100</v>
      </c>
      <c r="EU18" s="100" t="str">
        <f t="shared" si="43"/>
        <v>50</v>
      </c>
      <c r="EV18" s="106">
        <v>78</v>
      </c>
      <c r="EW18" s="99">
        <f t="shared" si="44"/>
        <v>100</v>
      </c>
      <c r="EX18" s="100" t="str">
        <f t="shared" si="45"/>
        <v>50</v>
      </c>
      <c r="EY18" s="107">
        <v>0</v>
      </c>
      <c r="EZ18" s="92" t="str">
        <f t="shared" si="46"/>
        <v>0</v>
      </c>
      <c r="FA18" s="107">
        <v>0</v>
      </c>
      <c r="FB18" s="92" t="str">
        <f t="shared" si="47"/>
        <v>0</v>
      </c>
      <c r="FC18" s="107">
        <v>52</v>
      </c>
      <c r="FD18" s="92" t="str">
        <f t="shared" si="48"/>
        <v>15</v>
      </c>
      <c r="FE18" s="100">
        <f t="shared" si="49"/>
        <v>50</v>
      </c>
      <c r="FF18" s="100">
        <f t="shared" si="50"/>
        <v>125</v>
      </c>
      <c r="FG18" s="100">
        <f t="shared" si="51"/>
        <v>175</v>
      </c>
      <c r="FH18" s="108">
        <f t="shared" si="52"/>
        <v>440</v>
      </c>
      <c r="FI18" s="86"/>
      <c r="FJ18" s="116"/>
    </row>
    <row r="19" spans="1:166" ht="14.4" x14ac:dyDescent="0.3">
      <c r="A19" s="43">
        <v>16</v>
      </c>
      <c r="B19" s="43" t="s">
        <v>125</v>
      </c>
      <c r="C19" s="117" t="s">
        <v>166</v>
      </c>
      <c r="D19" s="121">
        <v>27</v>
      </c>
      <c r="E19" s="121">
        <v>286</v>
      </c>
      <c r="F19" s="121">
        <v>927</v>
      </c>
      <c r="G19" s="122">
        <v>619</v>
      </c>
      <c r="H19" s="122">
        <v>145</v>
      </c>
      <c r="I19" s="102">
        <v>1418</v>
      </c>
      <c r="J19" s="88">
        <v>28</v>
      </c>
      <c r="K19" s="88">
        <v>364</v>
      </c>
      <c r="L19" s="88">
        <v>514</v>
      </c>
      <c r="M19" s="88">
        <v>446</v>
      </c>
      <c r="N19" s="88">
        <v>668</v>
      </c>
      <c r="O19" s="88">
        <v>60</v>
      </c>
      <c r="P19" s="89" t="s">
        <v>167</v>
      </c>
      <c r="Q19" s="90">
        <v>27</v>
      </c>
      <c r="R19" s="90">
        <v>364</v>
      </c>
      <c r="S19" s="90">
        <v>319</v>
      </c>
      <c r="T19" s="90">
        <v>45</v>
      </c>
      <c r="U19" s="90">
        <v>145</v>
      </c>
      <c r="V19" s="90">
        <v>33</v>
      </c>
      <c r="W19" s="90">
        <v>5</v>
      </c>
      <c r="X19" s="89" t="s">
        <v>492</v>
      </c>
      <c r="Y19" s="90">
        <v>27</v>
      </c>
      <c r="Z19" s="90">
        <v>286</v>
      </c>
      <c r="AA19" s="90"/>
      <c r="AB19" s="90"/>
      <c r="AC19" s="90"/>
      <c r="AD19" s="90"/>
      <c r="AE19" s="90">
        <v>865</v>
      </c>
      <c r="AF19" s="90">
        <v>865</v>
      </c>
      <c r="AG19" s="90">
        <v>865</v>
      </c>
      <c r="AH19" s="90">
        <v>62</v>
      </c>
      <c r="AI19" s="90"/>
      <c r="AJ19" s="90"/>
      <c r="AK19" s="90"/>
      <c r="AL19" s="92">
        <v>290</v>
      </c>
      <c r="AM19" s="92">
        <v>49</v>
      </c>
      <c r="AN19" s="92">
        <v>241</v>
      </c>
      <c r="AO19" s="92">
        <f t="shared" si="0"/>
        <v>887</v>
      </c>
      <c r="AP19" s="92">
        <v>444</v>
      </c>
      <c r="AQ19" s="92">
        <v>443</v>
      </c>
      <c r="AR19" s="92">
        <v>309</v>
      </c>
      <c r="AS19" s="92">
        <v>69</v>
      </c>
      <c r="AT19" s="92">
        <v>240</v>
      </c>
      <c r="AU19" s="93" t="s">
        <v>493</v>
      </c>
      <c r="AV19" s="92">
        <v>200</v>
      </c>
      <c r="AW19" s="92">
        <v>197</v>
      </c>
      <c r="AX19" s="92">
        <v>200</v>
      </c>
      <c r="AY19" s="92">
        <v>262</v>
      </c>
      <c r="AZ19" s="92">
        <v>167</v>
      </c>
      <c r="BA19" s="92">
        <v>262</v>
      </c>
      <c r="BB19" s="92">
        <v>33</v>
      </c>
      <c r="BC19" s="92">
        <v>33</v>
      </c>
      <c r="BD19" s="92">
        <v>33</v>
      </c>
      <c r="BE19" s="92">
        <v>27</v>
      </c>
      <c r="BF19" s="92">
        <v>0</v>
      </c>
      <c r="BG19" s="92">
        <v>27</v>
      </c>
      <c r="BH19" s="92">
        <v>1</v>
      </c>
      <c r="BI19" s="92">
        <v>1</v>
      </c>
      <c r="BJ19" s="92">
        <v>1</v>
      </c>
      <c r="BK19" s="92">
        <v>160</v>
      </c>
      <c r="BL19" s="92">
        <v>17</v>
      </c>
      <c r="BM19" s="92">
        <v>160</v>
      </c>
      <c r="BN19" s="92">
        <v>336</v>
      </c>
      <c r="BO19" s="92">
        <v>82</v>
      </c>
      <c r="BP19" s="92">
        <v>336</v>
      </c>
      <c r="BQ19" s="107">
        <v>1</v>
      </c>
      <c r="BR19" s="109">
        <v>1</v>
      </c>
      <c r="BS19" s="109">
        <v>1</v>
      </c>
      <c r="BT19" s="109">
        <v>10</v>
      </c>
      <c r="BU19" s="109">
        <v>5</v>
      </c>
      <c r="BV19" s="109">
        <v>10</v>
      </c>
      <c r="BW19" s="92">
        <f t="shared" si="75"/>
        <v>27</v>
      </c>
      <c r="BX19" s="92">
        <f t="shared" si="75"/>
        <v>286</v>
      </c>
      <c r="BY19" s="92">
        <f t="shared" si="67"/>
        <v>286</v>
      </c>
      <c r="BZ19" s="92">
        <f t="shared" si="68"/>
        <v>286</v>
      </c>
      <c r="CA19" s="92">
        <f t="shared" ref="CA19:CA24" si="78">AM19</f>
        <v>49</v>
      </c>
      <c r="CB19" s="92">
        <f t="shared" si="77"/>
        <v>865</v>
      </c>
      <c r="CC19" s="92">
        <f t="shared" si="71"/>
        <v>865</v>
      </c>
      <c r="CD19" s="92">
        <f t="shared" si="72"/>
        <v>865</v>
      </c>
      <c r="CE19" s="92">
        <f t="shared" si="76"/>
        <v>62</v>
      </c>
      <c r="CF19" s="92">
        <f t="shared" si="73"/>
        <v>62</v>
      </c>
      <c r="CG19" s="92">
        <f t="shared" si="74"/>
        <v>62</v>
      </c>
      <c r="CH19" s="92">
        <f t="shared" si="7"/>
        <v>1030</v>
      </c>
      <c r="CI19" s="92">
        <f t="shared" si="7"/>
        <v>503</v>
      </c>
      <c r="CJ19" s="92">
        <f t="shared" si="7"/>
        <v>1030</v>
      </c>
      <c r="CK19" s="87">
        <v>1679</v>
      </c>
      <c r="CL19" s="87">
        <v>1981</v>
      </c>
      <c r="CM19" s="92">
        <v>484</v>
      </c>
      <c r="CN19" s="92">
        <v>1982</v>
      </c>
      <c r="CO19" s="92">
        <v>263</v>
      </c>
      <c r="CP19" s="92">
        <v>13373</v>
      </c>
      <c r="CQ19" s="92">
        <v>514</v>
      </c>
      <c r="CR19" s="92">
        <v>5372</v>
      </c>
      <c r="CS19" s="92">
        <v>10077</v>
      </c>
      <c r="CT19" s="92">
        <v>10648</v>
      </c>
      <c r="CU19" s="97">
        <v>753</v>
      </c>
      <c r="CV19" s="98">
        <v>1637</v>
      </c>
      <c r="CW19" s="99">
        <f t="shared" si="8"/>
        <v>100</v>
      </c>
      <c r="CX19" s="87">
        <f t="shared" si="9"/>
        <v>10</v>
      </c>
      <c r="CY19" s="99">
        <f t="shared" si="10"/>
        <v>100</v>
      </c>
      <c r="CZ19" s="87" t="str">
        <f t="shared" si="11"/>
        <v>30</v>
      </c>
      <c r="DA19" s="99">
        <f t="shared" si="12"/>
        <v>100</v>
      </c>
      <c r="DB19" s="87" t="str">
        <f t="shared" si="13"/>
        <v>30</v>
      </c>
      <c r="DC19" s="99">
        <f t="shared" si="14"/>
        <v>60</v>
      </c>
      <c r="DD19" s="99" t="str">
        <f t="shared" si="15"/>
        <v>20</v>
      </c>
      <c r="DE19" s="99">
        <f t="shared" si="53"/>
        <v>85</v>
      </c>
      <c r="DF19" s="87" t="str">
        <f t="shared" si="16"/>
        <v>20</v>
      </c>
      <c r="DG19" s="99">
        <f t="shared" si="54"/>
        <v>24</v>
      </c>
      <c r="DH19" s="87" t="str">
        <f t="shared" si="17"/>
        <v>10</v>
      </c>
      <c r="DI19" s="99">
        <f t="shared" si="55"/>
        <v>2</v>
      </c>
      <c r="DJ19" s="87" t="str">
        <f t="shared" si="18"/>
        <v>0</v>
      </c>
      <c r="DK19" s="99">
        <f t="shared" si="19"/>
        <v>9</v>
      </c>
      <c r="DL19" s="87" t="str">
        <f t="shared" si="20"/>
        <v>0</v>
      </c>
      <c r="DM19" s="99">
        <f t="shared" si="21"/>
        <v>81</v>
      </c>
      <c r="DN19" s="87" t="str">
        <f t="shared" si="56"/>
        <v>50</v>
      </c>
      <c r="DO19" s="99">
        <f t="shared" si="22"/>
        <v>95</v>
      </c>
      <c r="DP19" s="87" t="str">
        <f t="shared" si="23"/>
        <v>30</v>
      </c>
      <c r="DQ19" s="99">
        <f t="shared" si="24"/>
        <v>46</v>
      </c>
      <c r="DR19" s="87" t="str">
        <f t="shared" si="25"/>
        <v>15</v>
      </c>
      <c r="DS19" s="87">
        <f t="shared" si="26"/>
        <v>215</v>
      </c>
      <c r="DT19" s="92">
        <v>11036</v>
      </c>
      <c r="DU19" s="92">
        <v>0</v>
      </c>
      <c r="DV19" s="92">
        <v>149869</v>
      </c>
      <c r="DW19" s="92">
        <v>0</v>
      </c>
      <c r="DX19" s="92">
        <v>0</v>
      </c>
      <c r="DY19" s="99">
        <f t="shared" si="27"/>
        <v>7</v>
      </c>
      <c r="DZ19" s="100" t="str">
        <f t="shared" si="28"/>
        <v>5</v>
      </c>
      <c r="EA19" s="99">
        <v>100</v>
      </c>
      <c r="EB19" s="100" t="str">
        <f t="shared" si="30"/>
        <v>20</v>
      </c>
      <c r="EC19" s="99">
        <f t="shared" si="62"/>
        <v>0</v>
      </c>
      <c r="ED19" s="92" t="str">
        <f t="shared" si="32"/>
        <v>0</v>
      </c>
      <c r="EE19" s="100">
        <f t="shared" si="33"/>
        <v>25</v>
      </c>
      <c r="EF19" s="87">
        <f t="shared" si="34"/>
        <v>240</v>
      </c>
      <c r="EG19" s="110">
        <v>80587</v>
      </c>
      <c r="EH19" s="111">
        <v>1057219</v>
      </c>
      <c r="EI19" s="103">
        <f t="shared" si="35"/>
        <v>7623</v>
      </c>
      <c r="EJ19" s="104" t="str">
        <f t="shared" si="36"/>
        <v>30</v>
      </c>
      <c r="EK19" s="109">
        <v>3</v>
      </c>
      <c r="EL19" s="100" t="str">
        <f t="shared" si="37"/>
        <v>20</v>
      </c>
      <c r="EM19" s="106">
        <v>106</v>
      </c>
      <c r="EN19" s="99">
        <f t="shared" si="38"/>
        <v>37</v>
      </c>
      <c r="EO19" s="100" t="str">
        <f t="shared" si="39"/>
        <v>10</v>
      </c>
      <c r="EP19" s="106">
        <v>27</v>
      </c>
      <c r="EQ19" s="99">
        <f t="shared" si="40"/>
        <v>100</v>
      </c>
      <c r="ER19" s="100">
        <f t="shared" si="41"/>
        <v>10</v>
      </c>
      <c r="ES19" s="106">
        <v>286</v>
      </c>
      <c r="ET19" s="99">
        <f t="shared" si="42"/>
        <v>100</v>
      </c>
      <c r="EU19" s="100" t="str">
        <f t="shared" si="43"/>
        <v>50</v>
      </c>
      <c r="EV19" s="106">
        <v>313</v>
      </c>
      <c r="EW19" s="99">
        <f t="shared" si="44"/>
        <v>100</v>
      </c>
      <c r="EX19" s="100" t="str">
        <f t="shared" si="45"/>
        <v>50</v>
      </c>
      <c r="EY19" s="107">
        <v>0</v>
      </c>
      <c r="EZ19" s="92" t="str">
        <f t="shared" si="46"/>
        <v>0</v>
      </c>
      <c r="FA19" s="107">
        <v>0</v>
      </c>
      <c r="FB19" s="92" t="str">
        <f t="shared" si="47"/>
        <v>0</v>
      </c>
      <c r="FC19" s="107">
        <v>81</v>
      </c>
      <c r="FD19" s="92" t="str">
        <f t="shared" si="48"/>
        <v>30</v>
      </c>
      <c r="FE19" s="100">
        <f t="shared" si="49"/>
        <v>60</v>
      </c>
      <c r="FF19" s="100">
        <f t="shared" si="50"/>
        <v>140</v>
      </c>
      <c r="FG19" s="100">
        <f t="shared" si="51"/>
        <v>200</v>
      </c>
      <c r="FH19" s="108">
        <f t="shared" si="52"/>
        <v>440</v>
      </c>
      <c r="FI19" s="86"/>
      <c r="FJ19" s="116"/>
    </row>
    <row r="20" spans="1:166" ht="14.4" x14ac:dyDescent="0.3">
      <c r="A20" s="43">
        <v>17</v>
      </c>
      <c r="B20" s="43" t="s">
        <v>139</v>
      </c>
      <c r="C20" s="117" t="s">
        <v>168</v>
      </c>
      <c r="D20" s="121">
        <v>21</v>
      </c>
      <c r="E20" s="121">
        <v>26</v>
      </c>
      <c r="F20" s="121">
        <v>435</v>
      </c>
      <c r="G20" s="122">
        <v>174</v>
      </c>
      <c r="H20" s="122">
        <v>114</v>
      </c>
      <c r="I20" s="102">
        <v>630</v>
      </c>
      <c r="J20" s="88">
        <v>22</v>
      </c>
      <c r="K20" s="88">
        <v>350</v>
      </c>
      <c r="L20" s="88">
        <v>350</v>
      </c>
      <c r="M20" s="88">
        <v>284</v>
      </c>
      <c r="N20" s="88">
        <v>405</v>
      </c>
      <c r="O20" s="88">
        <v>42</v>
      </c>
      <c r="P20" s="89" t="s">
        <v>169</v>
      </c>
      <c r="Q20" s="90">
        <v>21</v>
      </c>
      <c r="R20" s="90">
        <v>26</v>
      </c>
      <c r="S20" s="90">
        <v>0</v>
      </c>
      <c r="T20" s="90">
        <v>26</v>
      </c>
      <c r="U20" s="90">
        <v>343</v>
      </c>
      <c r="V20" s="90">
        <v>30</v>
      </c>
      <c r="W20" s="90">
        <v>35</v>
      </c>
      <c r="X20" s="89" t="s">
        <v>450</v>
      </c>
      <c r="Y20" s="90">
        <v>21</v>
      </c>
      <c r="Z20" s="90">
        <v>26</v>
      </c>
      <c r="AA20" s="90"/>
      <c r="AB20" s="90"/>
      <c r="AC20" s="90"/>
      <c r="AD20" s="90"/>
      <c r="AE20" s="90">
        <v>412</v>
      </c>
      <c r="AF20" s="90"/>
      <c r="AG20" s="90"/>
      <c r="AH20" s="90">
        <v>41</v>
      </c>
      <c r="AI20" s="90"/>
      <c r="AJ20" s="90"/>
      <c r="AK20" s="90"/>
      <c r="AL20" s="92">
        <v>79</v>
      </c>
      <c r="AM20" s="92">
        <v>26</v>
      </c>
      <c r="AN20" s="92">
        <v>53</v>
      </c>
      <c r="AO20" s="92">
        <f t="shared" si="0"/>
        <v>646</v>
      </c>
      <c r="AP20" s="92">
        <v>350</v>
      </c>
      <c r="AQ20" s="92">
        <v>296</v>
      </c>
      <c r="AR20" s="92">
        <v>164</v>
      </c>
      <c r="AS20" s="92">
        <v>45</v>
      </c>
      <c r="AT20" s="92">
        <v>119</v>
      </c>
      <c r="AU20" s="93" t="s">
        <v>170</v>
      </c>
      <c r="AV20" s="92">
        <v>102</v>
      </c>
      <c r="AW20" s="92">
        <v>102</v>
      </c>
      <c r="AX20" s="92">
        <v>102</v>
      </c>
      <c r="AY20" s="92">
        <v>60</v>
      </c>
      <c r="AZ20" s="92">
        <v>59</v>
      </c>
      <c r="BA20" s="92">
        <v>59</v>
      </c>
      <c r="BB20" s="92">
        <v>28</v>
      </c>
      <c r="BC20" s="92">
        <v>28</v>
      </c>
      <c r="BD20" s="92">
        <v>28</v>
      </c>
      <c r="BE20" s="92">
        <v>15</v>
      </c>
      <c r="BF20" s="92">
        <v>15</v>
      </c>
      <c r="BG20" s="92">
        <v>15</v>
      </c>
      <c r="BH20" s="92">
        <v>1</v>
      </c>
      <c r="BI20" s="92">
        <v>1</v>
      </c>
      <c r="BJ20" s="92">
        <v>1</v>
      </c>
      <c r="BK20" s="92">
        <v>2</v>
      </c>
      <c r="BL20" s="92">
        <v>2</v>
      </c>
      <c r="BM20" s="92">
        <v>2</v>
      </c>
      <c r="BN20" s="92">
        <v>38</v>
      </c>
      <c r="BO20" s="92">
        <v>38</v>
      </c>
      <c r="BP20" s="92">
        <v>38</v>
      </c>
      <c r="BQ20" s="107">
        <v>1</v>
      </c>
      <c r="BR20" s="109">
        <v>1</v>
      </c>
      <c r="BS20" s="109">
        <v>1</v>
      </c>
      <c r="BT20" s="109">
        <v>1</v>
      </c>
      <c r="BU20" s="109">
        <v>1</v>
      </c>
      <c r="BV20" s="109">
        <v>1</v>
      </c>
      <c r="BW20" s="92">
        <f t="shared" si="75"/>
        <v>21</v>
      </c>
      <c r="BX20" s="92">
        <f t="shared" si="75"/>
        <v>26</v>
      </c>
      <c r="BY20" s="92">
        <f t="shared" si="67"/>
        <v>26</v>
      </c>
      <c r="BZ20" s="92">
        <f t="shared" si="68"/>
        <v>26</v>
      </c>
      <c r="CA20" s="92">
        <f t="shared" si="78"/>
        <v>26</v>
      </c>
      <c r="CB20" s="92">
        <f t="shared" si="77"/>
        <v>412</v>
      </c>
      <c r="CC20" s="92">
        <f t="shared" si="71"/>
        <v>412</v>
      </c>
      <c r="CD20" s="92">
        <f t="shared" si="72"/>
        <v>412</v>
      </c>
      <c r="CE20" s="92">
        <f t="shared" si="76"/>
        <v>41</v>
      </c>
      <c r="CF20" s="92">
        <f t="shared" si="73"/>
        <v>41</v>
      </c>
      <c r="CG20" s="92">
        <f t="shared" si="74"/>
        <v>41</v>
      </c>
      <c r="CH20" s="92">
        <f t="shared" ref="CH20:CJ35" si="79">IFERROR(AV20+AY20+BB20+BE20+BH20+BK20+BN20+BQ20+BT20,0)</f>
        <v>248</v>
      </c>
      <c r="CI20" s="92">
        <f t="shared" si="79"/>
        <v>247</v>
      </c>
      <c r="CJ20" s="92">
        <f t="shared" si="79"/>
        <v>247</v>
      </c>
      <c r="CK20" s="87">
        <v>432</v>
      </c>
      <c r="CL20" s="87">
        <v>685</v>
      </c>
      <c r="CM20" s="92">
        <v>475</v>
      </c>
      <c r="CN20" s="92">
        <v>686</v>
      </c>
      <c r="CO20" s="92">
        <v>5920</v>
      </c>
      <c r="CP20" s="92">
        <v>8927</v>
      </c>
      <c r="CQ20" s="92">
        <v>2535</v>
      </c>
      <c r="CR20" s="92">
        <v>1892</v>
      </c>
      <c r="CS20" s="92">
        <v>5678</v>
      </c>
      <c r="CT20" s="92">
        <v>6310</v>
      </c>
      <c r="CU20" s="97">
        <v>927</v>
      </c>
      <c r="CV20" s="98">
        <v>1505</v>
      </c>
      <c r="CW20" s="99">
        <f t="shared" si="8"/>
        <v>100</v>
      </c>
      <c r="CX20" s="87">
        <f t="shared" si="9"/>
        <v>10</v>
      </c>
      <c r="CY20" s="99">
        <f t="shared" si="10"/>
        <v>100</v>
      </c>
      <c r="CZ20" s="87" t="str">
        <f t="shared" si="11"/>
        <v>30</v>
      </c>
      <c r="DA20" s="99">
        <f t="shared" si="12"/>
        <v>96</v>
      </c>
      <c r="DB20" s="87" t="str">
        <f t="shared" si="13"/>
        <v>30</v>
      </c>
      <c r="DC20" s="99">
        <f t="shared" si="14"/>
        <v>70</v>
      </c>
      <c r="DD20" s="99" t="str">
        <f t="shared" si="15"/>
        <v>30</v>
      </c>
      <c r="DE20" s="99">
        <f t="shared" si="53"/>
        <v>63</v>
      </c>
      <c r="DF20" s="87" t="str">
        <f t="shared" si="16"/>
        <v>20</v>
      </c>
      <c r="DG20" s="99">
        <f t="shared" si="54"/>
        <v>69</v>
      </c>
      <c r="DH20" s="87" t="str">
        <f t="shared" si="17"/>
        <v>20</v>
      </c>
      <c r="DI20" s="99">
        <f t="shared" si="55"/>
        <v>66</v>
      </c>
      <c r="DJ20" s="87" t="str">
        <f t="shared" si="18"/>
        <v>20</v>
      </c>
      <c r="DK20" s="99">
        <f t="shared" si="19"/>
        <v>57</v>
      </c>
      <c r="DL20" s="87" t="str">
        <f t="shared" si="20"/>
        <v>15</v>
      </c>
      <c r="DM20" s="99">
        <f t="shared" si="21"/>
        <v>84</v>
      </c>
      <c r="DN20" s="87" t="str">
        <f t="shared" si="56"/>
        <v>50</v>
      </c>
      <c r="DO20" s="99">
        <f t="shared" si="22"/>
        <v>90</v>
      </c>
      <c r="DP20" s="87" t="str">
        <f t="shared" si="23"/>
        <v>30</v>
      </c>
      <c r="DQ20" s="99">
        <f t="shared" si="24"/>
        <v>62</v>
      </c>
      <c r="DR20" s="87" t="str">
        <f t="shared" si="25"/>
        <v>20</v>
      </c>
      <c r="DS20" s="87">
        <f t="shared" si="26"/>
        <v>275</v>
      </c>
      <c r="DT20" s="92">
        <v>6550</v>
      </c>
      <c r="DU20" s="92">
        <v>0</v>
      </c>
      <c r="DV20" s="92">
        <v>62443</v>
      </c>
      <c r="DW20" s="92">
        <v>0</v>
      </c>
      <c r="DX20" s="92">
        <v>1744</v>
      </c>
      <c r="DY20" s="99">
        <f t="shared" si="27"/>
        <v>12</v>
      </c>
      <c r="DZ20" s="100" t="str">
        <f t="shared" si="28"/>
        <v>10</v>
      </c>
      <c r="EA20" s="99">
        <v>100</v>
      </c>
      <c r="EB20" s="100" t="str">
        <f t="shared" si="30"/>
        <v>20</v>
      </c>
      <c r="EC20" s="99">
        <f t="shared" si="62"/>
        <v>3</v>
      </c>
      <c r="ED20" s="92" t="str">
        <f t="shared" si="32"/>
        <v>0</v>
      </c>
      <c r="EE20" s="100">
        <f t="shared" si="33"/>
        <v>30</v>
      </c>
      <c r="EF20" s="87">
        <f t="shared" si="34"/>
        <v>305</v>
      </c>
      <c r="EG20" s="110">
        <v>30197</v>
      </c>
      <c r="EH20" s="111">
        <v>684619</v>
      </c>
      <c r="EI20" s="103">
        <f t="shared" si="35"/>
        <v>4411</v>
      </c>
      <c r="EJ20" s="104" t="str">
        <f t="shared" si="36"/>
        <v>30</v>
      </c>
      <c r="EK20" s="109">
        <v>136</v>
      </c>
      <c r="EL20" s="100" t="str">
        <f t="shared" si="37"/>
        <v>30</v>
      </c>
      <c r="EM20" s="106">
        <v>23</v>
      </c>
      <c r="EN20" s="99">
        <f t="shared" si="38"/>
        <v>88</v>
      </c>
      <c r="EO20" s="100" t="str">
        <f t="shared" si="39"/>
        <v>30</v>
      </c>
      <c r="EP20" s="106">
        <v>21</v>
      </c>
      <c r="EQ20" s="99">
        <f t="shared" si="40"/>
        <v>100</v>
      </c>
      <c r="ER20" s="100">
        <f t="shared" si="41"/>
        <v>10</v>
      </c>
      <c r="ES20" s="106">
        <v>26</v>
      </c>
      <c r="ET20" s="99">
        <f t="shared" si="42"/>
        <v>100</v>
      </c>
      <c r="EU20" s="100" t="str">
        <f t="shared" si="43"/>
        <v>50</v>
      </c>
      <c r="EV20" s="106">
        <v>47</v>
      </c>
      <c r="EW20" s="99">
        <f t="shared" si="44"/>
        <v>100</v>
      </c>
      <c r="EX20" s="100" t="str">
        <f t="shared" si="45"/>
        <v>50</v>
      </c>
      <c r="EY20" s="107">
        <v>2</v>
      </c>
      <c r="EZ20" s="92" t="str">
        <f t="shared" si="46"/>
        <v>20</v>
      </c>
      <c r="FA20" s="107">
        <v>0</v>
      </c>
      <c r="FB20" s="92" t="str">
        <f t="shared" si="47"/>
        <v>0</v>
      </c>
      <c r="FC20" s="107">
        <v>68</v>
      </c>
      <c r="FD20" s="92" t="str">
        <f t="shared" si="48"/>
        <v>20</v>
      </c>
      <c r="FE20" s="100">
        <f t="shared" si="49"/>
        <v>90</v>
      </c>
      <c r="FF20" s="100">
        <f t="shared" si="50"/>
        <v>150</v>
      </c>
      <c r="FG20" s="100">
        <f t="shared" si="51"/>
        <v>240</v>
      </c>
      <c r="FH20" s="108">
        <f t="shared" si="52"/>
        <v>545</v>
      </c>
      <c r="FI20" s="86"/>
      <c r="FJ20" s="116"/>
    </row>
    <row r="21" spans="1:166" ht="14.4" x14ac:dyDescent="0.3">
      <c r="A21" s="43">
        <v>18</v>
      </c>
      <c r="B21" s="43" t="s">
        <v>148</v>
      </c>
      <c r="C21" s="117" t="s">
        <v>171</v>
      </c>
      <c r="D21" s="121">
        <v>14</v>
      </c>
      <c r="E21" s="121">
        <v>21</v>
      </c>
      <c r="F21" s="121">
        <v>50</v>
      </c>
      <c r="G21" s="122">
        <v>50</v>
      </c>
      <c r="H21" s="122">
        <v>18</v>
      </c>
      <c r="I21" s="102">
        <v>110</v>
      </c>
      <c r="J21" s="88">
        <v>13</v>
      </c>
      <c r="K21" s="88">
        <v>21</v>
      </c>
      <c r="L21" s="88">
        <v>26</v>
      </c>
      <c r="M21" s="88">
        <v>22</v>
      </c>
      <c r="N21" s="88">
        <v>14</v>
      </c>
      <c r="O21" s="88">
        <v>2</v>
      </c>
      <c r="P21" s="89" t="s">
        <v>172</v>
      </c>
      <c r="Q21" s="90">
        <v>13</v>
      </c>
      <c r="R21" s="90">
        <v>21</v>
      </c>
      <c r="S21" s="90">
        <v>19</v>
      </c>
      <c r="T21" s="90">
        <v>2</v>
      </c>
      <c r="U21" s="90">
        <v>54</v>
      </c>
      <c r="V21" s="90">
        <v>5</v>
      </c>
      <c r="W21" s="90">
        <v>48</v>
      </c>
      <c r="X21" s="89" t="s">
        <v>173</v>
      </c>
      <c r="Y21" s="90"/>
      <c r="Z21" s="90"/>
      <c r="AA21" s="90"/>
      <c r="AB21" s="90"/>
      <c r="AC21" s="90"/>
      <c r="AD21" s="90"/>
      <c r="AE21" s="90"/>
      <c r="AF21" s="90"/>
      <c r="AG21" s="90"/>
      <c r="AH21" s="90">
        <v>2</v>
      </c>
      <c r="AI21" s="90"/>
      <c r="AJ21" s="90"/>
      <c r="AK21" s="90"/>
      <c r="AL21" s="92">
        <v>21</v>
      </c>
      <c r="AM21" s="92">
        <v>2</v>
      </c>
      <c r="AN21" s="92">
        <v>19</v>
      </c>
      <c r="AO21" s="92">
        <f t="shared" si="0"/>
        <v>48</v>
      </c>
      <c r="AP21" s="92">
        <v>22</v>
      </c>
      <c r="AQ21" s="92">
        <v>26</v>
      </c>
      <c r="AR21" s="92">
        <v>12</v>
      </c>
      <c r="AS21" s="92">
        <v>2</v>
      </c>
      <c r="AT21" s="92">
        <v>10</v>
      </c>
      <c r="AU21" s="93" t="s">
        <v>174</v>
      </c>
      <c r="AV21" s="92">
        <v>3</v>
      </c>
      <c r="AW21" s="92">
        <v>3</v>
      </c>
      <c r="AX21" s="92">
        <v>3</v>
      </c>
      <c r="AY21" s="92">
        <v>23</v>
      </c>
      <c r="AZ21" s="92">
        <v>23</v>
      </c>
      <c r="BA21" s="92">
        <v>23</v>
      </c>
      <c r="BB21" s="92">
        <v>3</v>
      </c>
      <c r="BC21" s="92">
        <v>3</v>
      </c>
      <c r="BD21" s="92">
        <v>3</v>
      </c>
      <c r="BE21" s="92">
        <v>1</v>
      </c>
      <c r="BF21" s="92">
        <v>1</v>
      </c>
      <c r="BG21" s="92">
        <v>1</v>
      </c>
      <c r="BH21" s="92">
        <v>1</v>
      </c>
      <c r="BI21" s="92">
        <v>1</v>
      </c>
      <c r="BJ21" s="92">
        <v>1</v>
      </c>
      <c r="BK21" s="92">
        <v>14</v>
      </c>
      <c r="BL21" s="92">
        <v>13</v>
      </c>
      <c r="BM21" s="92">
        <v>14</v>
      </c>
      <c r="BN21" s="92">
        <v>6</v>
      </c>
      <c r="BO21" s="92">
        <v>6</v>
      </c>
      <c r="BP21" s="92">
        <v>6</v>
      </c>
      <c r="BQ21" s="107">
        <v>2</v>
      </c>
      <c r="BR21" s="109">
        <v>2</v>
      </c>
      <c r="BS21" s="109">
        <v>2</v>
      </c>
      <c r="BT21" s="109">
        <v>0</v>
      </c>
      <c r="BU21" s="109">
        <v>0</v>
      </c>
      <c r="BV21" s="109">
        <v>0</v>
      </c>
      <c r="BW21" s="92">
        <v>14</v>
      </c>
      <c r="BX21" s="92">
        <f>AL21</f>
        <v>21</v>
      </c>
      <c r="BY21" s="92">
        <f t="shared" si="67"/>
        <v>21</v>
      </c>
      <c r="BZ21" s="92">
        <f t="shared" si="68"/>
        <v>21</v>
      </c>
      <c r="CA21" s="92">
        <f t="shared" si="78"/>
        <v>2</v>
      </c>
      <c r="CB21" s="92">
        <f>AO21</f>
        <v>48</v>
      </c>
      <c r="CC21" s="92">
        <f t="shared" si="71"/>
        <v>48</v>
      </c>
      <c r="CD21" s="92">
        <f t="shared" si="72"/>
        <v>48</v>
      </c>
      <c r="CE21" s="92">
        <f t="shared" si="76"/>
        <v>2</v>
      </c>
      <c r="CF21" s="92">
        <f t="shared" si="73"/>
        <v>2</v>
      </c>
      <c r="CG21" s="92">
        <f t="shared" si="74"/>
        <v>2</v>
      </c>
      <c r="CH21" s="92">
        <f t="shared" si="79"/>
        <v>53</v>
      </c>
      <c r="CI21" s="92">
        <f t="shared" si="79"/>
        <v>52</v>
      </c>
      <c r="CJ21" s="92">
        <f t="shared" si="79"/>
        <v>53</v>
      </c>
      <c r="CK21" s="87">
        <v>2</v>
      </c>
      <c r="CL21" s="87">
        <v>138</v>
      </c>
      <c r="CM21" s="92">
        <v>0</v>
      </c>
      <c r="CN21" s="92">
        <v>139</v>
      </c>
      <c r="CO21" s="92">
        <v>2</v>
      </c>
      <c r="CP21" s="92">
        <v>825</v>
      </c>
      <c r="CQ21" s="92">
        <v>122</v>
      </c>
      <c r="CR21" s="92">
        <v>220</v>
      </c>
      <c r="CS21" s="92">
        <v>543</v>
      </c>
      <c r="CT21" s="92">
        <v>648</v>
      </c>
      <c r="CU21" s="97">
        <v>101</v>
      </c>
      <c r="CV21" s="98">
        <v>157</v>
      </c>
      <c r="CW21" s="99">
        <f t="shared" si="8"/>
        <v>100</v>
      </c>
      <c r="CX21" s="87">
        <f t="shared" si="9"/>
        <v>10</v>
      </c>
      <c r="CY21" s="99">
        <f t="shared" si="10"/>
        <v>100</v>
      </c>
      <c r="CZ21" s="87" t="str">
        <f t="shared" si="11"/>
        <v>30</v>
      </c>
      <c r="DA21" s="99">
        <f t="shared" si="12"/>
        <v>100</v>
      </c>
      <c r="DB21" s="87" t="str">
        <f t="shared" si="13"/>
        <v>30</v>
      </c>
      <c r="DC21" s="99">
        <f t="shared" si="14"/>
        <v>94</v>
      </c>
      <c r="DD21" s="99" t="str">
        <f t="shared" si="15"/>
        <v>30</v>
      </c>
      <c r="DE21" s="99">
        <f t="shared" si="53"/>
        <v>1</v>
      </c>
      <c r="DF21" s="87" t="str">
        <f t="shared" si="16"/>
        <v>0</v>
      </c>
      <c r="DG21" s="99">
        <f t="shared" si="54"/>
        <v>0</v>
      </c>
      <c r="DH21" s="87" t="str">
        <f t="shared" si="17"/>
        <v>0</v>
      </c>
      <c r="DI21" s="99">
        <f t="shared" si="55"/>
        <v>0</v>
      </c>
      <c r="DJ21" s="87" t="str">
        <f t="shared" si="18"/>
        <v>0</v>
      </c>
      <c r="DK21" s="99">
        <f t="shared" si="19"/>
        <v>36</v>
      </c>
      <c r="DL21" s="87" t="str">
        <f t="shared" si="20"/>
        <v>10</v>
      </c>
      <c r="DM21" s="99">
        <f t="shared" si="21"/>
        <v>80</v>
      </c>
      <c r="DN21" s="87" t="str">
        <f t="shared" si="56"/>
        <v>40</v>
      </c>
      <c r="DO21" s="99">
        <f t="shared" si="22"/>
        <v>84</v>
      </c>
      <c r="DP21" s="87" t="str">
        <f t="shared" si="23"/>
        <v>30</v>
      </c>
      <c r="DQ21" s="99">
        <f t="shared" si="24"/>
        <v>64</v>
      </c>
      <c r="DR21" s="87" t="str">
        <f t="shared" si="25"/>
        <v>20</v>
      </c>
      <c r="DS21" s="87">
        <f t="shared" si="26"/>
        <v>200</v>
      </c>
      <c r="DT21" s="92">
        <v>656</v>
      </c>
      <c r="DU21" s="92">
        <v>0</v>
      </c>
      <c r="DV21" s="92">
        <v>2171</v>
      </c>
      <c r="DW21" s="92">
        <v>0</v>
      </c>
      <c r="DX21" s="92">
        <v>0</v>
      </c>
      <c r="DY21" s="99">
        <f t="shared" si="27"/>
        <v>23</v>
      </c>
      <c r="DZ21" s="100" t="str">
        <f t="shared" si="28"/>
        <v>15</v>
      </c>
      <c r="EA21" s="99">
        <v>100</v>
      </c>
      <c r="EB21" s="100" t="str">
        <f t="shared" si="30"/>
        <v>20</v>
      </c>
      <c r="EC21" s="99">
        <v>50</v>
      </c>
      <c r="ED21" s="92" t="str">
        <f t="shared" si="32"/>
        <v>10</v>
      </c>
      <c r="EE21" s="100">
        <f t="shared" si="33"/>
        <v>45</v>
      </c>
      <c r="EF21" s="87">
        <f t="shared" si="34"/>
        <v>245</v>
      </c>
      <c r="EG21" s="110">
        <v>3139</v>
      </c>
      <c r="EH21" s="111">
        <v>34471</v>
      </c>
      <c r="EI21" s="103">
        <f t="shared" si="35"/>
        <v>9106</v>
      </c>
      <c r="EJ21" s="104" t="str">
        <f t="shared" si="36"/>
        <v>30</v>
      </c>
      <c r="EK21" s="109">
        <v>7</v>
      </c>
      <c r="EL21" s="100" t="str">
        <f t="shared" si="37"/>
        <v>30</v>
      </c>
      <c r="EM21" s="106">
        <v>1</v>
      </c>
      <c r="EN21" s="99">
        <f t="shared" si="38"/>
        <v>5</v>
      </c>
      <c r="EO21" s="100" t="str">
        <f t="shared" si="39"/>
        <v>0</v>
      </c>
      <c r="EP21" s="106">
        <v>14</v>
      </c>
      <c r="EQ21" s="99">
        <f t="shared" si="40"/>
        <v>100</v>
      </c>
      <c r="ER21" s="100">
        <f t="shared" si="41"/>
        <v>10</v>
      </c>
      <c r="ES21" s="106">
        <v>21</v>
      </c>
      <c r="ET21" s="99">
        <f t="shared" si="42"/>
        <v>100</v>
      </c>
      <c r="EU21" s="100" t="str">
        <f t="shared" si="43"/>
        <v>50</v>
      </c>
      <c r="EV21" s="106">
        <v>35</v>
      </c>
      <c r="EW21" s="99">
        <f t="shared" si="44"/>
        <v>100</v>
      </c>
      <c r="EX21" s="100" t="str">
        <f t="shared" si="45"/>
        <v>50</v>
      </c>
      <c r="EY21" s="107">
        <v>0</v>
      </c>
      <c r="EZ21" s="92" t="str">
        <f t="shared" si="46"/>
        <v>0</v>
      </c>
      <c r="FA21" s="107">
        <v>0</v>
      </c>
      <c r="FB21" s="92" t="str">
        <f t="shared" si="47"/>
        <v>0</v>
      </c>
      <c r="FC21" s="107">
        <v>50</v>
      </c>
      <c r="FD21" s="92" t="str">
        <f t="shared" si="48"/>
        <v>15</v>
      </c>
      <c r="FE21" s="100">
        <f t="shared" si="49"/>
        <v>60</v>
      </c>
      <c r="FF21" s="100">
        <f t="shared" si="50"/>
        <v>125</v>
      </c>
      <c r="FG21" s="100">
        <f t="shared" si="51"/>
        <v>185</v>
      </c>
      <c r="FH21" s="108">
        <f t="shared" si="52"/>
        <v>430</v>
      </c>
      <c r="FI21" s="86"/>
      <c r="FJ21" s="116"/>
    </row>
    <row r="22" spans="1:166" ht="14.4" x14ac:dyDescent="0.3">
      <c r="A22" s="43">
        <v>19</v>
      </c>
      <c r="B22" s="43" t="s">
        <v>148</v>
      </c>
      <c r="C22" s="117" t="s">
        <v>175</v>
      </c>
      <c r="D22" s="121">
        <v>26</v>
      </c>
      <c r="E22" s="121">
        <v>104</v>
      </c>
      <c r="F22" s="121">
        <v>287</v>
      </c>
      <c r="G22" s="122">
        <v>386</v>
      </c>
      <c r="H22" s="122">
        <v>304</v>
      </c>
      <c r="I22" s="102">
        <v>478</v>
      </c>
      <c r="J22" s="88">
        <v>26</v>
      </c>
      <c r="K22" s="88">
        <v>142</v>
      </c>
      <c r="L22" s="88">
        <v>166</v>
      </c>
      <c r="M22" s="88">
        <v>160</v>
      </c>
      <c r="N22" s="88">
        <v>425</v>
      </c>
      <c r="O22" s="88">
        <v>34</v>
      </c>
      <c r="P22" s="89" t="s">
        <v>176</v>
      </c>
      <c r="Q22" s="90">
        <v>24</v>
      </c>
      <c r="R22" s="90">
        <v>120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89" t="s">
        <v>177</v>
      </c>
      <c r="Y22" s="90">
        <v>26</v>
      </c>
      <c r="Z22" s="90">
        <v>104</v>
      </c>
      <c r="AA22" s="90"/>
      <c r="AB22" s="90"/>
      <c r="AC22" s="90"/>
      <c r="AD22" s="90"/>
      <c r="AE22" s="90">
        <v>245</v>
      </c>
      <c r="AF22" s="90">
        <v>242</v>
      </c>
      <c r="AG22" s="90"/>
      <c r="AH22" s="90">
        <v>49</v>
      </c>
      <c r="AI22" s="90">
        <v>46</v>
      </c>
      <c r="AJ22" s="90"/>
      <c r="AK22" s="90"/>
      <c r="AL22" s="92">
        <v>120</v>
      </c>
      <c r="AM22" s="92">
        <v>22</v>
      </c>
      <c r="AN22" s="92">
        <v>98</v>
      </c>
      <c r="AO22" s="92">
        <f t="shared" si="0"/>
        <v>314</v>
      </c>
      <c r="AP22" s="92">
        <v>166</v>
      </c>
      <c r="AQ22" s="92">
        <v>148</v>
      </c>
      <c r="AR22" s="92">
        <v>164</v>
      </c>
      <c r="AS22" s="92">
        <v>34</v>
      </c>
      <c r="AT22" s="92">
        <v>130</v>
      </c>
      <c r="AU22" s="93" t="s">
        <v>178</v>
      </c>
      <c r="AV22" s="92">
        <v>100</v>
      </c>
      <c r="AW22" s="92">
        <v>87</v>
      </c>
      <c r="AX22" s="92">
        <v>99</v>
      </c>
      <c r="AY22" s="92">
        <v>92</v>
      </c>
      <c r="AZ22" s="92">
        <v>80</v>
      </c>
      <c r="BA22" s="92">
        <v>92</v>
      </c>
      <c r="BB22" s="92">
        <v>40</v>
      </c>
      <c r="BC22" s="92">
        <v>40</v>
      </c>
      <c r="BD22" s="92">
        <v>40</v>
      </c>
      <c r="BE22" s="92">
        <v>1</v>
      </c>
      <c r="BF22" s="92">
        <v>1</v>
      </c>
      <c r="BG22" s="92">
        <v>1</v>
      </c>
      <c r="BH22" s="92">
        <v>1</v>
      </c>
      <c r="BI22" s="92">
        <v>1</v>
      </c>
      <c r="BJ22" s="92">
        <v>1</v>
      </c>
      <c r="BK22" s="92">
        <v>156</v>
      </c>
      <c r="BL22" s="92">
        <v>2</v>
      </c>
      <c r="BM22" s="92">
        <v>156</v>
      </c>
      <c r="BN22" s="92">
        <v>10</v>
      </c>
      <c r="BO22" s="92">
        <v>6</v>
      </c>
      <c r="BP22" s="92">
        <v>10</v>
      </c>
      <c r="BQ22" s="107">
        <v>3</v>
      </c>
      <c r="BR22" s="109">
        <v>2</v>
      </c>
      <c r="BS22" s="109">
        <v>3</v>
      </c>
      <c r="BT22" s="109">
        <v>3</v>
      </c>
      <c r="BU22" s="109">
        <v>1</v>
      </c>
      <c r="BV22" s="109">
        <v>3</v>
      </c>
      <c r="BW22" s="92">
        <f t="shared" ref="BW22:BX22" si="80">Y22</f>
        <v>26</v>
      </c>
      <c r="BX22" s="92">
        <f t="shared" si="80"/>
        <v>104</v>
      </c>
      <c r="BY22" s="92">
        <f t="shared" si="67"/>
        <v>104</v>
      </c>
      <c r="BZ22" s="92">
        <f t="shared" si="68"/>
        <v>104</v>
      </c>
      <c r="CA22" s="92">
        <f t="shared" si="78"/>
        <v>22</v>
      </c>
      <c r="CB22" s="92">
        <f t="shared" ref="CB22:CC22" si="81">AE22</f>
        <v>245</v>
      </c>
      <c r="CC22" s="92">
        <f t="shared" si="81"/>
        <v>242</v>
      </c>
      <c r="CD22" s="92">
        <f t="shared" si="72"/>
        <v>245</v>
      </c>
      <c r="CE22" s="92">
        <f t="shared" si="76"/>
        <v>49</v>
      </c>
      <c r="CF22" s="92">
        <f>AI22</f>
        <v>46</v>
      </c>
      <c r="CG22" s="92">
        <f t="shared" si="74"/>
        <v>49</v>
      </c>
      <c r="CH22" s="92">
        <f t="shared" si="79"/>
        <v>406</v>
      </c>
      <c r="CI22" s="92">
        <f t="shared" si="79"/>
        <v>220</v>
      </c>
      <c r="CJ22" s="92">
        <f t="shared" si="79"/>
        <v>405</v>
      </c>
      <c r="CK22" s="87">
        <v>19</v>
      </c>
      <c r="CL22" s="87">
        <v>817</v>
      </c>
      <c r="CM22" s="92">
        <v>622</v>
      </c>
      <c r="CN22" s="92">
        <v>818</v>
      </c>
      <c r="CO22" s="92">
        <v>303</v>
      </c>
      <c r="CP22" s="92">
        <v>5806</v>
      </c>
      <c r="CQ22" s="92">
        <v>2109</v>
      </c>
      <c r="CR22" s="92">
        <v>584</v>
      </c>
      <c r="CS22" s="92">
        <v>3815</v>
      </c>
      <c r="CT22" s="92">
        <v>3862</v>
      </c>
      <c r="CU22" s="97">
        <v>348</v>
      </c>
      <c r="CV22" s="98">
        <v>892</v>
      </c>
      <c r="CW22" s="99">
        <f t="shared" si="8"/>
        <v>100</v>
      </c>
      <c r="CX22" s="87">
        <f t="shared" si="9"/>
        <v>10</v>
      </c>
      <c r="CY22" s="99">
        <f t="shared" si="10"/>
        <v>100</v>
      </c>
      <c r="CZ22" s="87" t="str">
        <f t="shared" si="11"/>
        <v>30</v>
      </c>
      <c r="DA22" s="99">
        <f t="shared" si="12"/>
        <v>98</v>
      </c>
      <c r="DB22" s="87" t="str">
        <f t="shared" si="13"/>
        <v>30</v>
      </c>
      <c r="DC22" s="99">
        <f t="shared" si="14"/>
        <v>95</v>
      </c>
      <c r="DD22" s="99" t="str">
        <f t="shared" si="15"/>
        <v>30</v>
      </c>
      <c r="DE22" s="99">
        <f t="shared" si="53"/>
        <v>2</v>
      </c>
      <c r="DF22" s="87" t="str">
        <f t="shared" si="16"/>
        <v>0</v>
      </c>
      <c r="DG22" s="99">
        <f t="shared" si="54"/>
        <v>76</v>
      </c>
      <c r="DH22" s="87" t="str">
        <f t="shared" si="17"/>
        <v>20</v>
      </c>
      <c r="DI22" s="99">
        <f t="shared" si="55"/>
        <v>5</v>
      </c>
      <c r="DJ22" s="87" t="str">
        <f t="shared" si="18"/>
        <v>0</v>
      </c>
      <c r="DK22" s="99">
        <f t="shared" si="19"/>
        <v>78</v>
      </c>
      <c r="DL22" s="87" t="str">
        <f t="shared" si="20"/>
        <v>20</v>
      </c>
      <c r="DM22" s="99">
        <f t="shared" si="21"/>
        <v>75</v>
      </c>
      <c r="DN22" s="87" t="str">
        <f t="shared" si="56"/>
        <v>40</v>
      </c>
      <c r="DO22" s="99">
        <f t="shared" si="22"/>
        <v>99</v>
      </c>
      <c r="DP22" s="87" t="str">
        <f t="shared" si="23"/>
        <v>30</v>
      </c>
      <c r="DQ22" s="99">
        <f t="shared" si="24"/>
        <v>39</v>
      </c>
      <c r="DR22" s="87" t="str">
        <f t="shared" si="25"/>
        <v>10</v>
      </c>
      <c r="DS22" s="87">
        <f t="shared" si="26"/>
        <v>220</v>
      </c>
      <c r="DT22" s="92">
        <v>4017</v>
      </c>
      <c r="DU22" s="92">
        <v>0</v>
      </c>
      <c r="DV22" s="92">
        <v>67701</v>
      </c>
      <c r="DW22" s="92">
        <v>0</v>
      </c>
      <c r="DX22" s="92">
        <v>0</v>
      </c>
      <c r="DY22" s="99">
        <f t="shared" si="27"/>
        <v>6</v>
      </c>
      <c r="DZ22" s="100" t="str">
        <f t="shared" si="28"/>
        <v>5</v>
      </c>
      <c r="EA22" s="99">
        <v>100</v>
      </c>
      <c r="EB22" s="100" t="str">
        <f t="shared" si="30"/>
        <v>20</v>
      </c>
      <c r="EC22" s="99">
        <f>ROUND(IFERROR(DX22/DV22,0)*100,0)</f>
        <v>0</v>
      </c>
      <c r="ED22" s="92" t="str">
        <f t="shared" si="32"/>
        <v>0</v>
      </c>
      <c r="EE22" s="100">
        <f t="shared" si="33"/>
        <v>25</v>
      </c>
      <c r="EF22" s="87">
        <f t="shared" si="34"/>
        <v>245</v>
      </c>
      <c r="EG22" s="110">
        <v>25338</v>
      </c>
      <c r="EH22" s="111">
        <v>502587</v>
      </c>
      <c r="EI22" s="103">
        <f t="shared" si="35"/>
        <v>5042</v>
      </c>
      <c r="EJ22" s="104" t="str">
        <f t="shared" si="36"/>
        <v>30</v>
      </c>
      <c r="EK22" s="109">
        <v>24</v>
      </c>
      <c r="EL22" s="100" t="str">
        <f t="shared" si="37"/>
        <v>30</v>
      </c>
      <c r="EM22" s="106">
        <v>79</v>
      </c>
      <c r="EN22" s="99">
        <f t="shared" si="38"/>
        <v>76</v>
      </c>
      <c r="EO22" s="100" t="str">
        <f t="shared" si="39"/>
        <v>20</v>
      </c>
      <c r="EP22" s="106">
        <v>26</v>
      </c>
      <c r="EQ22" s="99">
        <f t="shared" si="40"/>
        <v>100</v>
      </c>
      <c r="ER22" s="100">
        <f t="shared" si="41"/>
        <v>10</v>
      </c>
      <c r="ES22" s="106">
        <v>98</v>
      </c>
      <c r="ET22" s="99">
        <f t="shared" si="42"/>
        <v>94</v>
      </c>
      <c r="EU22" s="100" t="str">
        <f t="shared" si="43"/>
        <v>50</v>
      </c>
      <c r="EV22" s="106">
        <v>125</v>
      </c>
      <c r="EW22" s="99">
        <f t="shared" si="44"/>
        <v>96</v>
      </c>
      <c r="EX22" s="100" t="str">
        <f t="shared" si="45"/>
        <v>50</v>
      </c>
      <c r="EY22" s="107">
        <v>1</v>
      </c>
      <c r="EZ22" s="92" t="str">
        <f t="shared" si="46"/>
        <v>10</v>
      </c>
      <c r="FA22" s="107">
        <v>0</v>
      </c>
      <c r="FB22" s="92" t="str">
        <f t="shared" si="47"/>
        <v>0</v>
      </c>
      <c r="FC22" s="107">
        <v>32</v>
      </c>
      <c r="FD22" s="92" t="str">
        <f t="shared" si="48"/>
        <v>10</v>
      </c>
      <c r="FE22" s="100">
        <f t="shared" si="49"/>
        <v>80</v>
      </c>
      <c r="FF22" s="100">
        <f t="shared" si="50"/>
        <v>130</v>
      </c>
      <c r="FG22" s="100">
        <f t="shared" si="51"/>
        <v>210</v>
      </c>
      <c r="FH22" s="108">
        <f t="shared" si="52"/>
        <v>455</v>
      </c>
      <c r="FI22" s="86"/>
      <c r="FJ22" s="116"/>
    </row>
    <row r="23" spans="1:166" ht="14.4" x14ac:dyDescent="0.3">
      <c r="A23" s="43">
        <v>20</v>
      </c>
      <c r="B23" s="43" t="s">
        <v>162</v>
      </c>
      <c r="C23" s="117" t="s">
        <v>179</v>
      </c>
      <c r="D23" s="121">
        <v>20</v>
      </c>
      <c r="E23" s="121">
        <v>96</v>
      </c>
      <c r="F23" s="121">
        <v>202</v>
      </c>
      <c r="G23" s="122">
        <v>36</v>
      </c>
      <c r="H23" s="122">
        <v>84</v>
      </c>
      <c r="I23" s="102">
        <v>347</v>
      </c>
      <c r="J23" s="88">
        <v>19</v>
      </c>
      <c r="K23" s="88">
        <v>102</v>
      </c>
      <c r="L23" s="88">
        <v>146</v>
      </c>
      <c r="M23" s="88">
        <v>44</v>
      </c>
      <c r="N23" s="88">
        <v>43</v>
      </c>
      <c r="O23" s="88">
        <v>17</v>
      </c>
      <c r="P23" s="89" t="s">
        <v>180</v>
      </c>
      <c r="Q23" s="90">
        <v>18</v>
      </c>
      <c r="R23" s="90">
        <v>102</v>
      </c>
      <c r="S23" s="90">
        <v>92</v>
      </c>
      <c r="T23" s="90">
        <v>10</v>
      </c>
      <c r="U23" s="90">
        <v>72</v>
      </c>
      <c r="V23" s="90">
        <v>26</v>
      </c>
      <c r="W23" s="90">
        <v>57</v>
      </c>
      <c r="X23" s="89" t="s">
        <v>181</v>
      </c>
      <c r="Y23" s="90"/>
      <c r="Z23" s="90"/>
      <c r="AA23" s="90"/>
      <c r="AB23" s="90"/>
      <c r="AC23" s="90"/>
      <c r="AD23" s="90"/>
      <c r="AE23" s="90"/>
      <c r="AF23" s="90"/>
      <c r="AG23" s="90"/>
      <c r="AH23" s="90">
        <v>29</v>
      </c>
      <c r="AI23" s="90"/>
      <c r="AJ23" s="90"/>
      <c r="AK23" s="90"/>
      <c r="AL23" s="92">
        <v>102</v>
      </c>
      <c r="AM23" s="92">
        <v>11</v>
      </c>
      <c r="AN23" s="92">
        <v>91</v>
      </c>
      <c r="AO23" s="92">
        <f t="shared" si="0"/>
        <v>197</v>
      </c>
      <c r="AP23" s="92">
        <v>54</v>
      </c>
      <c r="AQ23" s="92">
        <v>143</v>
      </c>
      <c r="AR23" s="92">
        <v>41</v>
      </c>
      <c r="AS23" s="92">
        <v>18</v>
      </c>
      <c r="AT23" s="92">
        <v>23</v>
      </c>
      <c r="AU23" s="93" t="s">
        <v>182</v>
      </c>
      <c r="AV23" s="92">
        <v>4</v>
      </c>
      <c r="AW23" s="92">
        <v>4</v>
      </c>
      <c r="AX23" s="92">
        <v>4</v>
      </c>
      <c r="AY23" s="92">
        <v>37</v>
      </c>
      <c r="AZ23" s="92">
        <v>37</v>
      </c>
      <c r="BA23" s="92">
        <v>37</v>
      </c>
      <c r="BB23" s="92">
        <v>17</v>
      </c>
      <c r="BC23" s="92">
        <v>17</v>
      </c>
      <c r="BD23" s="92">
        <v>17</v>
      </c>
      <c r="BE23" s="92">
        <v>1</v>
      </c>
      <c r="BF23" s="92">
        <v>0</v>
      </c>
      <c r="BG23" s="92">
        <v>1</v>
      </c>
      <c r="BH23" s="92">
        <v>1</v>
      </c>
      <c r="BI23" s="92">
        <v>1</v>
      </c>
      <c r="BJ23" s="92">
        <v>1</v>
      </c>
      <c r="BK23" s="92">
        <v>20</v>
      </c>
      <c r="BL23" s="92">
        <v>20</v>
      </c>
      <c r="BM23" s="92">
        <v>20</v>
      </c>
      <c r="BN23" s="92">
        <v>17</v>
      </c>
      <c r="BO23" s="92">
        <v>17</v>
      </c>
      <c r="BP23" s="92">
        <v>17</v>
      </c>
      <c r="BQ23" s="107">
        <v>3</v>
      </c>
      <c r="BR23" s="109">
        <v>3</v>
      </c>
      <c r="BS23" s="109">
        <v>3</v>
      </c>
      <c r="BT23" s="109">
        <v>0</v>
      </c>
      <c r="BU23" s="109">
        <v>0</v>
      </c>
      <c r="BV23" s="109">
        <v>0</v>
      </c>
      <c r="BW23" s="92">
        <v>20</v>
      </c>
      <c r="BX23" s="92">
        <f>AL23</f>
        <v>102</v>
      </c>
      <c r="BY23" s="92">
        <f t="shared" si="67"/>
        <v>102</v>
      </c>
      <c r="BZ23" s="92">
        <f t="shared" si="68"/>
        <v>102</v>
      </c>
      <c r="CA23" s="92">
        <f t="shared" si="78"/>
        <v>11</v>
      </c>
      <c r="CB23" s="92">
        <f>AO23</f>
        <v>197</v>
      </c>
      <c r="CC23" s="92">
        <f t="shared" ref="CC23:CC35" si="82">CB23</f>
        <v>197</v>
      </c>
      <c r="CD23" s="92">
        <f t="shared" si="72"/>
        <v>197</v>
      </c>
      <c r="CE23" s="92">
        <f t="shared" si="76"/>
        <v>29</v>
      </c>
      <c r="CF23" s="92">
        <f t="shared" ref="CF23:CF24" si="83">CE23</f>
        <v>29</v>
      </c>
      <c r="CG23" s="92">
        <f t="shared" si="74"/>
        <v>29</v>
      </c>
      <c r="CH23" s="92">
        <f t="shared" si="79"/>
        <v>100</v>
      </c>
      <c r="CI23" s="92">
        <f t="shared" si="79"/>
        <v>99</v>
      </c>
      <c r="CJ23" s="92">
        <f t="shared" si="79"/>
        <v>100</v>
      </c>
      <c r="CK23" s="87">
        <v>23</v>
      </c>
      <c r="CL23" s="87">
        <v>388</v>
      </c>
      <c r="CM23" s="92">
        <v>50</v>
      </c>
      <c r="CN23" s="92">
        <v>389</v>
      </c>
      <c r="CO23" s="92">
        <v>5</v>
      </c>
      <c r="CP23" s="92">
        <v>2546</v>
      </c>
      <c r="CQ23" s="92">
        <v>30</v>
      </c>
      <c r="CR23" s="92">
        <v>566</v>
      </c>
      <c r="CS23" s="92">
        <v>1989</v>
      </c>
      <c r="CT23" s="92">
        <v>2052</v>
      </c>
      <c r="CU23" s="97">
        <v>67</v>
      </c>
      <c r="CV23" s="98">
        <v>246</v>
      </c>
      <c r="CW23" s="99">
        <f t="shared" si="8"/>
        <v>100</v>
      </c>
      <c r="CX23" s="87">
        <f t="shared" si="9"/>
        <v>10</v>
      </c>
      <c r="CY23" s="99">
        <f t="shared" si="10"/>
        <v>94</v>
      </c>
      <c r="CZ23" s="87" t="str">
        <f t="shared" si="11"/>
        <v>20</v>
      </c>
      <c r="DA23" s="99">
        <f t="shared" si="12"/>
        <v>89</v>
      </c>
      <c r="DB23" s="87" t="str">
        <f t="shared" si="13"/>
        <v>20</v>
      </c>
      <c r="DC23" s="99">
        <f t="shared" si="14"/>
        <v>36</v>
      </c>
      <c r="DD23" s="99" t="str">
        <f t="shared" si="15"/>
        <v>15</v>
      </c>
      <c r="DE23" s="99">
        <f t="shared" si="53"/>
        <v>6</v>
      </c>
      <c r="DF23" s="87" t="str">
        <f t="shared" si="16"/>
        <v>0</v>
      </c>
      <c r="DG23" s="99">
        <f t="shared" si="54"/>
        <v>13</v>
      </c>
      <c r="DH23" s="87" t="str">
        <f t="shared" si="17"/>
        <v>5</v>
      </c>
      <c r="DI23" s="99">
        <f t="shared" si="55"/>
        <v>0</v>
      </c>
      <c r="DJ23" s="87" t="str">
        <f t="shared" si="18"/>
        <v>0</v>
      </c>
      <c r="DK23" s="99">
        <f t="shared" si="19"/>
        <v>5</v>
      </c>
      <c r="DL23" s="87" t="str">
        <f t="shared" si="20"/>
        <v>0</v>
      </c>
      <c r="DM23" s="99">
        <f t="shared" si="21"/>
        <v>78</v>
      </c>
      <c r="DN23" s="87" t="str">
        <f t="shared" si="56"/>
        <v>40</v>
      </c>
      <c r="DO23" s="99">
        <f t="shared" si="22"/>
        <v>97</v>
      </c>
      <c r="DP23" s="87" t="str">
        <f t="shared" si="23"/>
        <v>30</v>
      </c>
      <c r="DQ23" s="99">
        <f t="shared" si="24"/>
        <v>27</v>
      </c>
      <c r="DR23" s="87" t="str">
        <f t="shared" si="25"/>
        <v>10</v>
      </c>
      <c r="DS23" s="87">
        <f t="shared" si="26"/>
        <v>150</v>
      </c>
      <c r="DT23" s="92">
        <v>2154</v>
      </c>
      <c r="DU23" s="92">
        <v>0</v>
      </c>
      <c r="DV23" s="92">
        <v>16596</v>
      </c>
      <c r="DW23" s="92">
        <v>0</v>
      </c>
      <c r="DX23" s="92">
        <v>0</v>
      </c>
      <c r="DY23" s="99">
        <f t="shared" si="27"/>
        <v>11</v>
      </c>
      <c r="DZ23" s="100" t="str">
        <f t="shared" si="28"/>
        <v>10</v>
      </c>
      <c r="EA23" s="99">
        <v>100</v>
      </c>
      <c r="EB23" s="100" t="str">
        <f t="shared" si="30"/>
        <v>20</v>
      </c>
      <c r="EC23" s="99">
        <v>50</v>
      </c>
      <c r="ED23" s="92" t="str">
        <f t="shared" si="32"/>
        <v>10</v>
      </c>
      <c r="EE23" s="100">
        <f t="shared" si="33"/>
        <v>40</v>
      </c>
      <c r="EF23" s="87">
        <f t="shared" si="34"/>
        <v>190</v>
      </c>
      <c r="EG23" s="110">
        <v>5134</v>
      </c>
      <c r="EH23" s="111">
        <v>165568</v>
      </c>
      <c r="EI23" s="103">
        <f t="shared" si="35"/>
        <v>3101</v>
      </c>
      <c r="EJ23" s="104" t="str">
        <f t="shared" si="36"/>
        <v>20</v>
      </c>
      <c r="EK23" s="109">
        <v>0</v>
      </c>
      <c r="EL23" s="100" t="str">
        <f t="shared" si="37"/>
        <v>0</v>
      </c>
      <c r="EM23" s="106">
        <v>2</v>
      </c>
      <c r="EN23" s="99">
        <f t="shared" si="38"/>
        <v>2</v>
      </c>
      <c r="EO23" s="100" t="str">
        <f t="shared" si="39"/>
        <v>0</v>
      </c>
      <c r="EP23" s="106">
        <v>19</v>
      </c>
      <c r="EQ23" s="99">
        <f t="shared" si="40"/>
        <v>95</v>
      </c>
      <c r="ER23" s="100">
        <f t="shared" si="41"/>
        <v>-50</v>
      </c>
      <c r="ES23" s="106">
        <v>27</v>
      </c>
      <c r="ET23" s="99">
        <f t="shared" si="42"/>
        <v>26</v>
      </c>
      <c r="EU23" s="100" t="str">
        <f t="shared" si="43"/>
        <v>15</v>
      </c>
      <c r="EV23" s="106">
        <v>42</v>
      </c>
      <c r="EW23" s="99">
        <f t="shared" si="44"/>
        <v>34</v>
      </c>
      <c r="EX23" s="100" t="str">
        <f t="shared" si="45"/>
        <v>20</v>
      </c>
      <c r="EY23" s="107">
        <v>0</v>
      </c>
      <c r="EZ23" s="92" t="str">
        <f t="shared" si="46"/>
        <v>0</v>
      </c>
      <c r="FA23" s="107">
        <v>0</v>
      </c>
      <c r="FB23" s="92" t="str">
        <f t="shared" si="47"/>
        <v>0</v>
      </c>
      <c r="FC23" s="107">
        <v>0</v>
      </c>
      <c r="FD23" s="92" t="str">
        <f t="shared" si="48"/>
        <v>0</v>
      </c>
      <c r="FE23" s="100">
        <f t="shared" si="49"/>
        <v>20</v>
      </c>
      <c r="FF23" s="100">
        <f t="shared" si="50"/>
        <v>-15</v>
      </c>
      <c r="FG23" s="100">
        <f t="shared" si="51"/>
        <v>5</v>
      </c>
      <c r="FH23" s="108">
        <f t="shared" si="52"/>
        <v>195</v>
      </c>
      <c r="FI23" s="86"/>
      <c r="FJ23" s="116"/>
    </row>
    <row r="24" spans="1:166" ht="14.4" x14ac:dyDescent="0.3">
      <c r="A24" s="43">
        <v>21</v>
      </c>
      <c r="B24" s="43" t="s">
        <v>183</v>
      </c>
      <c r="C24" s="117" t="s">
        <v>184</v>
      </c>
      <c r="D24" s="121">
        <v>34</v>
      </c>
      <c r="E24" s="121">
        <v>748</v>
      </c>
      <c r="F24" s="121">
        <v>2122</v>
      </c>
      <c r="G24" s="122">
        <v>348</v>
      </c>
      <c r="H24" s="122">
        <v>227</v>
      </c>
      <c r="I24" s="102">
        <v>954</v>
      </c>
      <c r="J24" s="88">
        <v>35</v>
      </c>
      <c r="K24" s="88">
        <v>762</v>
      </c>
      <c r="L24" s="88">
        <v>1463</v>
      </c>
      <c r="M24" s="88">
        <v>770</v>
      </c>
      <c r="N24" s="88">
        <v>275</v>
      </c>
      <c r="O24" s="88">
        <v>106</v>
      </c>
      <c r="P24" s="90" t="s">
        <v>185</v>
      </c>
      <c r="Q24" s="90">
        <v>29</v>
      </c>
      <c r="R24" s="90">
        <v>52</v>
      </c>
      <c r="S24" s="90">
        <v>52</v>
      </c>
      <c r="T24" s="90">
        <v>0</v>
      </c>
      <c r="U24" s="90">
        <v>0</v>
      </c>
      <c r="V24" s="90">
        <v>0</v>
      </c>
      <c r="W24" s="90">
        <v>0</v>
      </c>
      <c r="X24" s="89" t="s">
        <v>451</v>
      </c>
      <c r="Y24" s="90">
        <v>34</v>
      </c>
      <c r="Z24" s="90">
        <v>758</v>
      </c>
      <c r="AA24" s="90"/>
      <c r="AB24" s="90"/>
      <c r="AC24" s="90"/>
      <c r="AD24" s="90"/>
      <c r="AE24" s="90">
        <v>2158</v>
      </c>
      <c r="AF24" s="90"/>
      <c r="AG24" s="90"/>
      <c r="AH24" s="90">
        <v>130</v>
      </c>
      <c r="AI24" s="90"/>
      <c r="AJ24" s="90"/>
      <c r="AK24" s="90"/>
      <c r="AL24" s="92">
        <v>762</v>
      </c>
      <c r="AM24" s="92">
        <v>54</v>
      </c>
      <c r="AN24" s="92">
        <v>708</v>
      </c>
      <c r="AO24" s="92">
        <f t="shared" si="0"/>
        <v>2869</v>
      </c>
      <c r="AP24" s="92">
        <v>1463</v>
      </c>
      <c r="AQ24" s="92">
        <v>1406</v>
      </c>
      <c r="AR24" s="92">
        <v>388</v>
      </c>
      <c r="AS24" s="92">
        <v>118</v>
      </c>
      <c r="AT24" s="92">
        <v>270</v>
      </c>
      <c r="AU24" s="93" t="s">
        <v>186</v>
      </c>
      <c r="AV24" s="92">
        <v>303</v>
      </c>
      <c r="AW24" s="92">
        <v>130</v>
      </c>
      <c r="AX24" s="92">
        <v>303</v>
      </c>
      <c r="AY24" s="92">
        <v>69</v>
      </c>
      <c r="AZ24" s="92">
        <v>12</v>
      </c>
      <c r="BA24" s="92">
        <v>69</v>
      </c>
      <c r="BB24" s="92">
        <v>105</v>
      </c>
      <c r="BC24" s="92">
        <v>0</v>
      </c>
      <c r="BD24" s="92">
        <v>52</v>
      </c>
      <c r="BE24" s="92">
        <v>53</v>
      </c>
      <c r="BF24" s="92">
        <v>0</v>
      </c>
      <c r="BG24" s="92">
        <v>53</v>
      </c>
      <c r="BH24" s="92">
        <v>1</v>
      </c>
      <c r="BI24" s="92">
        <v>1</v>
      </c>
      <c r="BJ24" s="92">
        <v>1</v>
      </c>
      <c r="BK24" s="92">
        <v>304</v>
      </c>
      <c r="BL24" s="92">
        <v>304</v>
      </c>
      <c r="BM24" s="92">
        <v>304</v>
      </c>
      <c r="BN24" s="92">
        <v>13</v>
      </c>
      <c r="BO24" s="92">
        <v>13</v>
      </c>
      <c r="BP24" s="92">
        <v>13</v>
      </c>
      <c r="BQ24" s="107">
        <v>2</v>
      </c>
      <c r="BR24" s="109">
        <v>2</v>
      </c>
      <c r="BS24" s="109">
        <v>2</v>
      </c>
      <c r="BT24" s="109">
        <v>26</v>
      </c>
      <c r="BU24" s="109">
        <v>26</v>
      </c>
      <c r="BV24" s="109">
        <v>26</v>
      </c>
      <c r="BW24" s="92">
        <f t="shared" ref="BW24:BY25" si="84">Y24</f>
        <v>34</v>
      </c>
      <c r="BX24" s="92">
        <f t="shared" si="84"/>
        <v>758</v>
      </c>
      <c r="BY24" s="92">
        <f t="shared" si="67"/>
        <v>758</v>
      </c>
      <c r="BZ24" s="92">
        <f t="shared" si="68"/>
        <v>758</v>
      </c>
      <c r="CA24" s="92">
        <f t="shared" si="78"/>
        <v>54</v>
      </c>
      <c r="CB24" s="92">
        <f>AE24</f>
        <v>2158</v>
      </c>
      <c r="CC24" s="92">
        <f t="shared" si="82"/>
        <v>2158</v>
      </c>
      <c r="CD24" s="92">
        <f t="shared" si="72"/>
        <v>2158</v>
      </c>
      <c r="CE24" s="92">
        <f t="shared" si="76"/>
        <v>130</v>
      </c>
      <c r="CF24" s="92">
        <f t="shared" si="83"/>
        <v>130</v>
      </c>
      <c r="CG24" s="92">
        <f t="shared" si="74"/>
        <v>130</v>
      </c>
      <c r="CH24" s="92">
        <f t="shared" si="79"/>
        <v>876</v>
      </c>
      <c r="CI24" s="92">
        <f t="shared" si="79"/>
        <v>488</v>
      </c>
      <c r="CJ24" s="92">
        <f t="shared" si="79"/>
        <v>823</v>
      </c>
      <c r="CK24" s="87">
        <v>67</v>
      </c>
      <c r="CL24" s="87">
        <v>3631</v>
      </c>
      <c r="CM24" s="92">
        <v>2356</v>
      </c>
      <c r="CN24" s="92">
        <v>3632</v>
      </c>
      <c r="CO24" s="92">
        <v>37</v>
      </c>
      <c r="CP24" s="92">
        <v>10777</v>
      </c>
      <c r="CQ24" s="92">
        <v>1364</v>
      </c>
      <c r="CR24" s="92">
        <v>1965</v>
      </c>
      <c r="CS24" s="92">
        <v>6592</v>
      </c>
      <c r="CT24" s="92">
        <v>8643</v>
      </c>
      <c r="CU24" s="97">
        <v>386</v>
      </c>
      <c r="CV24" s="98">
        <v>984</v>
      </c>
      <c r="CW24" s="99">
        <f t="shared" si="8"/>
        <v>100</v>
      </c>
      <c r="CX24" s="87">
        <f t="shared" si="9"/>
        <v>10</v>
      </c>
      <c r="CY24" s="99">
        <f t="shared" si="10"/>
        <v>99</v>
      </c>
      <c r="CZ24" s="87" t="str">
        <f t="shared" si="11"/>
        <v>20</v>
      </c>
      <c r="DA24" s="99">
        <f t="shared" si="12"/>
        <v>93</v>
      </c>
      <c r="DB24" s="87" t="str">
        <f t="shared" si="13"/>
        <v>30</v>
      </c>
      <c r="DC24" s="99">
        <f t="shared" si="14"/>
        <v>42</v>
      </c>
      <c r="DD24" s="99" t="str">
        <f t="shared" si="15"/>
        <v>20</v>
      </c>
      <c r="DE24" s="99">
        <f t="shared" si="53"/>
        <v>2</v>
      </c>
      <c r="DF24" s="87" t="str">
        <f t="shared" si="16"/>
        <v>0</v>
      </c>
      <c r="DG24" s="99">
        <f t="shared" si="54"/>
        <v>65</v>
      </c>
      <c r="DH24" s="87" t="str">
        <f t="shared" si="17"/>
        <v>20</v>
      </c>
      <c r="DI24" s="99">
        <f t="shared" si="55"/>
        <v>0</v>
      </c>
      <c r="DJ24" s="87" t="str">
        <f t="shared" si="18"/>
        <v>0</v>
      </c>
      <c r="DK24" s="99">
        <f t="shared" si="19"/>
        <v>41</v>
      </c>
      <c r="DL24" s="87" t="str">
        <f t="shared" si="20"/>
        <v>15</v>
      </c>
      <c r="DM24" s="99">
        <f t="shared" si="21"/>
        <v>27</v>
      </c>
      <c r="DN24" s="87" t="str">
        <f t="shared" si="56"/>
        <v>20</v>
      </c>
      <c r="DO24" s="99">
        <f t="shared" si="22"/>
        <v>76</v>
      </c>
      <c r="DP24" s="87" t="str">
        <f t="shared" si="23"/>
        <v>20</v>
      </c>
      <c r="DQ24" s="99">
        <f t="shared" si="24"/>
        <v>39</v>
      </c>
      <c r="DR24" s="87" t="str">
        <f t="shared" si="25"/>
        <v>10</v>
      </c>
      <c r="DS24" s="87">
        <f t="shared" si="26"/>
        <v>165</v>
      </c>
      <c r="DT24" s="92">
        <v>8887</v>
      </c>
      <c r="DU24" s="92">
        <v>0</v>
      </c>
      <c r="DV24" s="92">
        <v>75315</v>
      </c>
      <c r="DW24" s="92">
        <v>0</v>
      </c>
      <c r="DX24" s="92">
        <v>0</v>
      </c>
      <c r="DY24" s="99">
        <f t="shared" si="27"/>
        <v>11</v>
      </c>
      <c r="DZ24" s="100" t="str">
        <f t="shared" si="28"/>
        <v>10</v>
      </c>
      <c r="EA24" s="99">
        <v>100</v>
      </c>
      <c r="EB24" s="100" t="str">
        <f t="shared" si="30"/>
        <v>20</v>
      </c>
      <c r="EC24" s="99">
        <f t="shared" ref="EC24:EC26" si="85">ROUND(IFERROR(DX24/DV24,0)*100,0)</f>
        <v>0</v>
      </c>
      <c r="ED24" s="92" t="str">
        <f t="shared" si="32"/>
        <v>0</v>
      </c>
      <c r="EE24" s="100">
        <f t="shared" si="33"/>
        <v>30</v>
      </c>
      <c r="EF24" s="87">
        <f t="shared" si="34"/>
        <v>195</v>
      </c>
      <c r="EG24" s="110">
        <v>29709</v>
      </c>
      <c r="EH24" s="111">
        <v>2412151</v>
      </c>
      <c r="EI24" s="103">
        <f t="shared" si="35"/>
        <v>1232</v>
      </c>
      <c r="EJ24" s="104" t="str">
        <f t="shared" si="36"/>
        <v>5</v>
      </c>
      <c r="EK24" s="109">
        <v>8</v>
      </c>
      <c r="EL24" s="100" t="str">
        <f t="shared" si="37"/>
        <v>30</v>
      </c>
      <c r="EM24" s="106">
        <v>26</v>
      </c>
      <c r="EN24" s="99">
        <f t="shared" si="38"/>
        <v>3</v>
      </c>
      <c r="EO24" s="100" t="str">
        <f t="shared" si="39"/>
        <v>0</v>
      </c>
      <c r="EP24" s="106">
        <v>34</v>
      </c>
      <c r="EQ24" s="99">
        <f t="shared" si="40"/>
        <v>100</v>
      </c>
      <c r="ER24" s="100">
        <f t="shared" si="41"/>
        <v>10</v>
      </c>
      <c r="ES24" s="106">
        <v>101</v>
      </c>
      <c r="ET24" s="99">
        <f t="shared" si="42"/>
        <v>13</v>
      </c>
      <c r="EU24" s="100" t="str">
        <f t="shared" si="43"/>
        <v>10</v>
      </c>
      <c r="EV24" s="106">
        <v>95</v>
      </c>
      <c r="EW24" s="99">
        <f t="shared" si="44"/>
        <v>12</v>
      </c>
      <c r="EX24" s="100" t="str">
        <f t="shared" si="45"/>
        <v>10</v>
      </c>
      <c r="EY24" s="107">
        <v>0</v>
      </c>
      <c r="EZ24" s="92" t="str">
        <f t="shared" si="46"/>
        <v>0</v>
      </c>
      <c r="FA24" s="107">
        <v>0</v>
      </c>
      <c r="FB24" s="92" t="str">
        <f t="shared" si="47"/>
        <v>0</v>
      </c>
      <c r="FC24" s="107">
        <v>0</v>
      </c>
      <c r="FD24" s="92" t="str">
        <f t="shared" si="48"/>
        <v>0</v>
      </c>
      <c r="FE24" s="100">
        <f t="shared" si="49"/>
        <v>35</v>
      </c>
      <c r="FF24" s="100">
        <f t="shared" si="50"/>
        <v>30</v>
      </c>
      <c r="FG24" s="100">
        <f t="shared" si="51"/>
        <v>65</v>
      </c>
      <c r="FH24" s="108">
        <f t="shared" si="52"/>
        <v>260</v>
      </c>
      <c r="FI24" s="86"/>
      <c r="FJ24" s="116"/>
    </row>
    <row r="25" spans="1:166" ht="14.4" x14ac:dyDescent="0.3">
      <c r="A25" s="43">
        <v>22</v>
      </c>
      <c r="B25" s="43" t="s">
        <v>148</v>
      </c>
      <c r="C25" s="117" t="s">
        <v>187</v>
      </c>
      <c r="D25" s="121">
        <v>21</v>
      </c>
      <c r="E25" s="121">
        <v>108</v>
      </c>
      <c r="F25" s="121">
        <v>316</v>
      </c>
      <c r="G25" s="122">
        <v>72</v>
      </c>
      <c r="H25" s="122">
        <v>40</v>
      </c>
      <c r="I25" s="102">
        <v>311</v>
      </c>
      <c r="J25" s="88">
        <v>22</v>
      </c>
      <c r="K25" s="88">
        <v>125</v>
      </c>
      <c r="L25" s="88">
        <v>207</v>
      </c>
      <c r="M25" s="88">
        <v>170</v>
      </c>
      <c r="N25" s="88">
        <v>439</v>
      </c>
      <c r="O25" s="88">
        <v>28</v>
      </c>
      <c r="P25" s="89" t="s">
        <v>188</v>
      </c>
      <c r="Q25" s="90">
        <v>22</v>
      </c>
      <c r="R25" s="90">
        <v>37</v>
      </c>
      <c r="S25" s="90">
        <v>21</v>
      </c>
      <c r="T25" s="90">
        <v>16</v>
      </c>
      <c r="U25" s="90">
        <v>420</v>
      </c>
      <c r="V25" s="90">
        <v>45</v>
      </c>
      <c r="W25" s="90">
        <v>155</v>
      </c>
      <c r="X25" s="89" t="s">
        <v>452</v>
      </c>
      <c r="Y25" s="90">
        <v>21</v>
      </c>
      <c r="Z25" s="90">
        <v>108</v>
      </c>
      <c r="AA25" s="90">
        <v>108</v>
      </c>
      <c r="AB25" s="90">
        <v>108</v>
      </c>
      <c r="AC25" s="90">
        <v>90</v>
      </c>
      <c r="AD25" s="90">
        <v>18</v>
      </c>
      <c r="AE25" s="90">
        <v>350</v>
      </c>
      <c r="AF25" s="90"/>
      <c r="AG25" s="90"/>
      <c r="AH25" s="90">
        <v>43</v>
      </c>
      <c r="AI25" s="90">
        <v>42</v>
      </c>
      <c r="AJ25" s="90">
        <v>43</v>
      </c>
      <c r="AK25" s="90"/>
      <c r="AL25" s="92">
        <v>124</v>
      </c>
      <c r="AM25" s="92">
        <v>18</v>
      </c>
      <c r="AN25" s="92">
        <v>106</v>
      </c>
      <c r="AO25" s="92">
        <f t="shared" si="0"/>
        <v>348</v>
      </c>
      <c r="AP25" s="92">
        <v>154</v>
      </c>
      <c r="AQ25" s="92">
        <v>194</v>
      </c>
      <c r="AR25" s="92">
        <v>183</v>
      </c>
      <c r="AS25" s="92">
        <v>32</v>
      </c>
      <c r="AT25" s="92">
        <v>151</v>
      </c>
      <c r="AU25" s="93" t="s">
        <v>189</v>
      </c>
      <c r="AV25" s="92">
        <v>31</v>
      </c>
      <c r="AW25" s="92">
        <v>31</v>
      </c>
      <c r="AX25" s="92">
        <v>31</v>
      </c>
      <c r="AY25" s="92">
        <v>10</v>
      </c>
      <c r="AZ25" s="92">
        <v>10</v>
      </c>
      <c r="BA25" s="92">
        <v>10</v>
      </c>
      <c r="BB25" s="92">
        <v>14</v>
      </c>
      <c r="BC25" s="92">
        <v>14</v>
      </c>
      <c r="BD25" s="92">
        <v>14</v>
      </c>
      <c r="BE25" s="92">
        <v>1</v>
      </c>
      <c r="BF25" s="92">
        <v>1</v>
      </c>
      <c r="BG25" s="92">
        <v>1</v>
      </c>
      <c r="BH25" s="92">
        <v>1</v>
      </c>
      <c r="BI25" s="92">
        <v>1</v>
      </c>
      <c r="BJ25" s="92">
        <v>1</v>
      </c>
      <c r="BK25" s="92">
        <v>188</v>
      </c>
      <c r="BL25" s="92">
        <v>123</v>
      </c>
      <c r="BM25" s="92">
        <v>188</v>
      </c>
      <c r="BN25" s="92">
        <v>82</v>
      </c>
      <c r="BO25" s="92">
        <v>34</v>
      </c>
      <c r="BP25" s="92">
        <v>82</v>
      </c>
      <c r="BQ25" s="107">
        <v>1</v>
      </c>
      <c r="BR25" s="109">
        <v>1</v>
      </c>
      <c r="BS25" s="109">
        <v>1</v>
      </c>
      <c r="BT25" s="109">
        <v>28</v>
      </c>
      <c r="BU25" s="109">
        <v>15</v>
      </c>
      <c r="BV25" s="109">
        <v>28</v>
      </c>
      <c r="BW25" s="92">
        <f t="shared" si="84"/>
        <v>21</v>
      </c>
      <c r="BX25" s="92">
        <f t="shared" si="84"/>
        <v>108</v>
      </c>
      <c r="BY25" s="92">
        <f t="shared" si="84"/>
        <v>108</v>
      </c>
      <c r="BZ25" s="92">
        <f t="shared" si="68"/>
        <v>108</v>
      </c>
      <c r="CA25" s="92">
        <f t="shared" ref="CA25:CB25" si="86">AD25</f>
        <v>18</v>
      </c>
      <c r="CB25" s="92">
        <f t="shared" si="86"/>
        <v>350</v>
      </c>
      <c r="CC25" s="92">
        <f t="shared" si="82"/>
        <v>350</v>
      </c>
      <c r="CD25" s="92">
        <f t="shared" si="72"/>
        <v>350</v>
      </c>
      <c r="CE25" s="92">
        <f t="shared" si="76"/>
        <v>43</v>
      </c>
      <c r="CF25" s="92">
        <f>AI25</f>
        <v>42</v>
      </c>
      <c r="CG25" s="92">
        <f t="shared" si="74"/>
        <v>43</v>
      </c>
      <c r="CH25" s="92">
        <f t="shared" si="79"/>
        <v>356</v>
      </c>
      <c r="CI25" s="92">
        <f t="shared" si="79"/>
        <v>230</v>
      </c>
      <c r="CJ25" s="92">
        <f t="shared" si="79"/>
        <v>356</v>
      </c>
      <c r="CK25" s="87">
        <v>25</v>
      </c>
      <c r="CL25" s="87">
        <v>605</v>
      </c>
      <c r="CM25" s="92">
        <v>6</v>
      </c>
      <c r="CN25" s="92">
        <v>606</v>
      </c>
      <c r="CO25" s="92">
        <v>23</v>
      </c>
      <c r="CP25" s="92">
        <v>8259</v>
      </c>
      <c r="CQ25" s="92">
        <v>1438</v>
      </c>
      <c r="CR25" s="92">
        <v>1864</v>
      </c>
      <c r="CS25" s="92">
        <v>5340</v>
      </c>
      <c r="CT25" s="92">
        <v>6155</v>
      </c>
      <c r="CU25" s="97">
        <v>572</v>
      </c>
      <c r="CV25" s="98">
        <v>1141</v>
      </c>
      <c r="CW25" s="99">
        <f t="shared" si="8"/>
        <v>100</v>
      </c>
      <c r="CX25" s="87">
        <f t="shared" si="9"/>
        <v>10</v>
      </c>
      <c r="CY25" s="99">
        <f t="shared" si="10"/>
        <v>100</v>
      </c>
      <c r="CZ25" s="87" t="str">
        <f t="shared" si="11"/>
        <v>30</v>
      </c>
      <c r="DA25" s="99">
        <f t="shared" si="12"/>
        <v>80</v>
      </c>
      <c r="DB25" s="87" t="str">
        <f t="shared" si="13"/>
        <v>15</v>
      </c>
      <c r="DC25" s="99">
        <f t="shared" si="14"/>
        <v>20</v>
      </c>
      <c r="DD25" s="99" t="str">
        <f t="shared" si="15"/>
        <v>5</v>
      </c>
      <c r="DE25" s="99">
        <f t="shared" si="53"/>
        <v>4</v>
      </c>
      <c r="DF25" s="87" t="str">
        <f t="shared" si="16"/>
        <v>0</v>
      </c>
      <c r="DG25" s="99">
        <f t="shared" si="54"/>
        <v>1</v>
      </c>
      <c r="DH25" s="87" t="str">
        <f t="shared" si="17"/>
        <v>0</v>
      </c>
      <c r="DI25" s="99">
        <f t="shared" si="55"/>
        <v>0</v>
      </c>
      <c r="DJ25" s="87" t="str">
        <f t="shared" si="18"/>
        <v>0</v>
      </c>
      <c r="DK25" s="99">
        <f t="shared" si="19"/>
        <v>44</v>
      </c>
      <c r="DL25" s="87" t="str">
        <f t="shared" si="20"/>
        <v>15</v>
      </c>
      <c r="DM25" s="99">
        <f t="shared" si="21"/>
        <v>41</v>
      </c>
      <c r="DN25" s="87" t="str">
        <f t="shared" si="56"/>
        <v>30</v>
      </c>
      <c r="DO25" s="99">
        <f t="shared" si="22"/>
        <v>87</v>
      </c>
      <c r="DP25" s="87" t="str">
        <f t="shared" si="23"/>
        <v>30</v>
      </c>
      <c r="DQ25" s="99">
        <f t="shared" si="24"/>
        <v>50</v>
      </c>
      <c r="DR25" s="87" t="str">
        <f t="shared" si="25"/>
        <v>15</v>
      </c>
      <c r="DS25" s="87">
        <f t="shared" si="26"/>
        <v>150</v>
      </c>
      <c r="DT25" s="92">
        <v>6505</v>
      </c>
      <c r="DU25" s="92">
        <v>1698</v>
      </c>
      <c r="DV25" s="92">
        <v>55376</v>
      </c>
      <c r="DW25" s="92">
        <v>1698</v>
      </c>
      <c r="DX25" s="92">
        <v>63</v>
      </c>
      <c r="DY25" s="99">
        <f t="shared" si="27"/>
        <v>13</v>
      </c>
      <c r="DZ25" s="100" t="str">
        <f t="shared" si="28"/>
        <v>10</v>
      </c>
      <c r="EA25" s="99">
        <f>ROUND(IFERROR(DU25/DW25,0)*100,0)</f>
        <v>100</v>
      </c>
      <c r="EB25" s="100" t="str">
        <f t="shared" si="30"/>
        <v>20</v>
      </c>
      <c r="EC25" s="99">
        <f t="shared" si="85"/>
        <v>0</v>
      </c>
      <c r="ED25" s="92" t="str">
        <f t="shared" si="32"/>
        <v>0</v>
      </c>
      <c r="EE25" s="100">
        <f t="shared" si="33"/>
        <v>30</v>
      </c>
      <c r="EF25" s="87">
        <f t="shared" si="34"/>
        <v>180</v>
      </c>
      <c r="EG25" s="110">
        <v>30069</v>
      </c>
      <c r="EH25" s="111">
        <v>514418</v>
      </c>
      <c r="EI25" s="103">
        <f t="shared" si="35"/>
        <v>5845</v>
      </c>
      <c r="EJ25" s="104" t="str">
        <f t="shared" si="36"/>
        <v>30</v>
      </c>
      <c r="EK25" s="109">
        <v>11</v>
      </c>
      <c r="EL25" s="100" t="str">
        <f t="shared" si="37"/>
        <v>30</v>
      </c>
      <c r="EM25" s="106">
        <v>1</v>
      </c>
      <c r="EN25" s="99">
        <f t="shared" si="38"/>
        <v>1</v>
      </c>
      <c r="EO25" s="100" t="str">
        <f t="shared" si="39"/>
        <v>0</v>
      </c>
      <c r="EP25" s="106">
        <v>20</v>
      </c>
      <c r="EQ25" s="99">
        <f t="shared" si="40"/>
        <v>95</v>
      </c>
      <c r="ER25" s="100">
        <f t="shared" si="41"/>
        <v>-50</v>
      </c>
      <c r="ES25" s="106">
        <v>35</v>
      </c>
      <c r="ET25" s="99">
        <f t="shared" si="42"/>
        <v>32</v>
      </c>
      <c r="EU25" s="100" t="str">
        <f t="shared" si="43"/>
        <v>20</v>
      </c>
      <c r="EV25" s="106">
        <v>51</v>
      </c>
      <c r="EW25" s="99">
        <f t="shared" si="44"/>
        <v>40</v>
      </c>
      <c r="EX25" s="100" t="str">
        <f t="shared" si="45"/>
        <v>20</v>
      </c>
      <c r="EY25" s="107">
        <v>0</v>
      </c>
      <c r="EZ25" s="92" t="str">
        <f t="shared" si="46"/>
        <v>0</v>
      </c>
      <c r="FA25" s="107">
        <v>0</v>
      </c>
      <c r="FB25" s="92" t="str">
        <f t="shared" si="47"/>
        <v>0</v>
      </c>
      <c r="FC25" s="107">
        <v>1</v>
      </c>
      <c r="FD25" s="92" t="str">
        <f t="shared" si="48"/>
        <v>0</v>
      </c>
      <c r="FE25" s="100">
        <f t="shared" si="49"/>
        <v>60</v>
      </c>
      <c r="FF25" s="100">
        <f t="shared" si="50"/>
        <v>-10</v>
      </c>
      <c r="FG25" s="100">
        <f t="shared" si="51"/>
        <v>50</v>
      </c>
      <c r="FH25" s="108">
        <f t="shared" si="52"/>
        <v>230</v>
      </c>
      <c r="FI25" s="86"/>
      <c r="FJ25" s="116"/>
    </row>
    <row r="26" spans="1:166" ht="14.4" x14ac:dyDescent="0.3">
      <c r="A26" s="43">
        <v>23</v>
      </c>
      <c r="B26" s="43" t="s">
        <v>130</v>
      </c>
      <c r="C26" s="117" t="s">
        <v>190</v>
      </c>
      <c r="D26" s="121">
        <v>36</v>
      </c>
      <c r="E26" s="121">
        <v>278</v>
      </c>
      <c r="F26" s="121">
        <v>904</v>
      </c>
      <c r="G26" s="122">
        <v>34</v>
      </c>
      <c r="H26" s="122">
        <v>103</v>
      </c>
      <c r="I26" s="102">
        <v>352</v>
      </c>
      <c r="J26" s="88">
        <v>35</v>
      </c>
      <c r="K26" s="88">
        <v>279</v>
      </c>
      <c r="L26" s="88">
        <v>548</v>
      </c>
      <c r="M26" s="88">
        <v>415</v>
      </c>
      <c r="N26" s="88">
        <v>504</v>
      </c>
      <c r="O26" s="88">
        <v>50</v>
      </c>
      <c r="P26" s="89" t="s">
        <v>191</v>
      </c>
      <c r="Q26" s="90">
        <v>35</v>
      </c>
      <c r="R26" s="90">
        <v>254</v>
      </c>
      <c r="S26" s="90">
        <v>254</v>
      </c>
      <c r="T26" s="90">
        <v>0</v>
      </c>
      <c r="U26" s="90">
        <v>1073</v>
      </c>
      <c r="V26" s="90">
        <v>67</v>
      </c>
      <c r="W26" s="90">
        <v>47</v>
      </c>
      <c r="X26" s="89" t="s">
        <v>192</v>
      </c>
      <c r="Y26" s="90"/>
      <c r="Z26" s="90"/>
      <c r="AA26" s="90"/>
      <c r="AB26" s="90"/>
      <c r="AC26" s="90"/>
      <c r="AD26" s="90"/>
      <c r="AE26" s="90">
        <v>979</v>
      </c>
      <c r="AF26" s="90"/>
      <c r="AG26" s="90"/>
      <c r="AH26" s="90">
        <v>67</v>
      </c>
      <c r="AI26" s="90"/>
      <c r="AJ26" s="90"/>
      <c r="AK26" s="90"/>
      <c r="AL26" s="92">
        <v>279</v>
      </c>
      <c r="AM26" s="92">
        <v>25</v>
      </c>
      <c r="AN26" s="92">
        <v>254</v>
      </c>
      <c r="AO26" s="92">
        <f t="shared" si="0"/>
        <v>1080</v>
      </c>
      <c r="AP26" s="92">
        <v>542</v>
      </c>
      <c r="AQ26" s="92">
        <v>538</v>
      </c>
      <c r="AR26" s="92">
        <v>368</v>
      </c>
      <c r="AS26" s="92">
        <v>49</v>
      </c>
      <c r="AT26" s="92">
        <v>319</v>
      </c>
      <c r="AU26" s="93" t="s">
        <v>193</v>
      </c>
      <c r="AV26" s="92">
        <v>30</v>
      </c>
      <c r="AW26" s="92">
        <v>30</v>
      </c>
      <c r="AX26" s="92">
        <v>30</v>
      </c>
      <c r="AY26" s="92">
        <v>29</v>
      </c>
      <c r="AZ26" s="92">
        <v>29</v>
      </c>
      <c r="BA26" s="92">
        <v>29</v>
      </c>
      <c r="BB26" s="92">
        <v>1</v>
      </c>
      <c r="BC26" s="92">
        <v>1</v>
      </c>
      <c r="BD26" s="92">
        <v>1</v>
      </c>
      <c r="BE26" s="92">
        <v>1</v>
      </c>
      <c r="BF26" s="92">
        <v>1</v>
      </c>
      <c r="BG26" s="92">
        <v>1</v>
      </c>
      <c r="BH26" s="92">
        <v>1</v>
      </c>
      <c r="BI26" s="92">
        <v>1</v>
      </c>
      <c r="BJ26" s="92">
        <v>1</v>
      </c>
      <c r="BK26" s="92">
        <v>1119</v>
      </c>
      <c r="BL26" s="92">
        <v>627</v>
      </c>
      <c r="BM26" s="92">
        <v>1119</v>
      </c>
      <c r="BN26" s="92">
        <v>5</v>
      </c>
      <c r="BO26" s="92">
        <v>5</v>
      </c>
      <c r="BP26" s="92">
        <v>5</v>
      </c>
      <c r="BQ26" s="107">
        <v>2</v>
      </c>
      <c r="BR26" s="109">
        <v>2</v>
      </c>
      <c r="BS26" s="109">
        <v>2</v>
      </c>
      <c r="BT26" s="109">
        <v>0</v>
      </c>
      <c r="BU26" s="109">
        <v>0</v>
      </c>
      <c r="BV26" s="109">
        <v>0</v>
      </c>
      <c r="BW26" s="92">
        <v>36</v>
      </c>
      <c r="BX26" s="92">
        <f t="shared" ref="BX26:BX27" si="87">AL26</f>
        <v>279</v>
      </c>
      <c r="BY26" s="92">
        <f t="shared" ref="BY26:BY29" si="88">BX26</f>
        <v>279</v>
      </c>
      <c r="BZ26" s="92">
        <f t="shared" si="68"/>
        <v>279</v>
      </c>
      <c r="CA26" s="92">
        <f t="shared" ref="CA26:CA29" si="89">AM26</f>
        <v>25</v>
      </c>
      <c r="CB26" s="92">
        <f>AE26</f>
        <v>979</v>
      </c>
      <c r="CC26" s="92">
        <f t="shared" si="82"/>
        <v>979</v>
      </c>
      <c r="CD26" s="92">
        <f t="shared" si="72"/>
        <v>979</v>
      </c>
      <c r="CE26" s="92">
        <f t="shared" si="76"/>
        <v>67</v>
      </c>
      <c r="CF26" s="92">
        <f t="shared" ref="CF26:CF31" si="90">CE26</f>
        <v>67</v>
      </c>
      <c r="CG26" s="92">
        <f t="shared" si="74"/>
        <v>67</v>
      </c>
      <c r="CH26" s="92">
        <f t="shared" si="79"/>
        <v>1188</v>
      </c>
      <c r="CI26" s="92">
        <f t="shared" si="79"/>
        <v>696</v>
      </c>
      <c r="CJ26" s="92">
        <f t="shared" si="79"/>
        <v>1188</v>
      </c>
      <c r="CK26" s="87">
        <v>471</v>
      </c>
      <c r="CL26" s="87">
        <v>1657</v>
      </c>
      <c r="CM26" s="92">
        <v>3</v>
      </c>
      <c r="CN26" s="92">
        <v>1658</v>
      </c>
      <c r="CO26" s="92">
        <v>414</v>
      </c>
      <c r="CP26" s="92">
        <v>21233</v>
      </c>
      <c r="CQ26" s="92">
        <v>2144</v>
      </c>
      <c r="CR26" s="92">
        <v>3472</v>
      </c>
      <c r="CS26" s="92">
        <v>9092</v>
      </c>
      <c r="CT26" s="92">
        <v>12326</v>
      </c>
      <c r="CU26" s="97">
        <v>891</v>
      </c>
      <c r="CV26" s="98">
        <v>2217</v>
      </c>
      <c r="CW26" s="99">
        <f t="shared" si="8"/>
        <v>100</v>
      </c>
      <c r="CX26" s="87">
        <f t="shared" si="9"/>
        <v>10</v>
      </c>
      <c r="CY26" s="99">
        <f t="shared" si="10"/>
        <v>100</v>
      </c>
      <c r="CZ26" s="87" t="str">
        <f t="shared" si="11"/>
        <v>30</v>
      </c>
      <c r="DA26" s="99">
        <f t="shared" si="12"/>
        <v>86</v>
      </c>
      <c r="DB26" s="87" t="str">
        <f t="shared" si="13"/>
        <v>20</v>
      </c>
      <c r="DC26" s="99">
        <f t="shared" si="14"/>
        <v>3</v>
      </c>
      <c r="DD26" s="99">
        <f t="shared" si="15"/>
        <v>0</v>
      </c>
      <c r="DE26" s="99">
        <f t="shared" si="53"/>
        <v>28</v>
      </c>
      <c r="DF26" s="87" t="str">
        <f t="shared" si="16"/>
        <v>10</v>
      </c>
      <c r="DG26" s="99">
        <f t="shared" si="54"/>
        <v>0</v>
      </c>
      <c r="DH26" s="87" t="str">
        <f t="shared" si="17"/>
        <v>0</v>
      </c>
      <c r="DI26" s="99">
        <f t="shared" si="55"/>
        <v>2</v>
      </c>
      <c r="DJ26" s="87" t="str">
        <f t="shared" si="18"/>
        <v>0</v>
      </c>
      <c r="DK26" s="99">
        <f t="shared" si="19"/>
        <v>38</v>
      </c>
      <c r="DL26" s="87" t="str">
        <f t="shared" si="20"/>
        <v>10</v>
      </c>
      <c r="DM26" s="99">
        <f t="shared" si="21"/>
        <v>17</v>
      </c>
      <c r="DN26" s="87" t="str">
        <f t="shared" si="56"/>
        <v>10</v>
      </c>
      <c r="DO26" s="99">
        <f t="shared" si="22"/>
        <v>74</v>
      </c>
      <c r="DP26" s="87" t="str">
        <f t="shared" si="23"/>
        <v>20</v>
      </c>
      <c r="DQ26" s="99">
        <f t="shared" si="24"/>
        <v>40</v>
      </c>
      <c r="DR26" s="87" t="str">
        <f t="shared" si="25"/>
        <v>10</v>
      </c>
      <c r="DS26" s="87">
        <f t="shared" si="26"/>
        <v>120</v>
      </c>
      <c r="DT26" s="92">
        <v>13281</v>
      </c>
      <c r="DU26" s="92">
        <v>0</v>
      </c>
      <c r="DV26" s="92">
        <v>199875</v>
      </c>
      <c r="DW26" s="92">
        <v>0</v>
      </c>
      <c r="DX26" s="92">
        <v>17484</v>
      </c>
      <c r="DY26" s="99">
        <f t="shared" si="27"/>
        <v>14</v>
      </c>
      <c r="DZ26" s="100" t="str">
        <f t="shared" si="28"/>
        <v>10</v>
      </c>
      <c r="EA26" s="99">
        <v>100</v>
      </c>
      <c r="EB26" s="100" t="str">
        <f t="shared" si="30"/>
        <v>20</v>
      </c>
      <c r="EC26" s="99">
        <f t="shared" si="85"/>
        <v>9</v>
      </c>
      <c r="ED26" s="92" t="str">
        <f t="shared" si="32"/>
        <v>0</v>
      </c>
      <c r="EE26" s="100">
        <f t="shared" si="33"/>
        <v>30</v>
      </c>
      <c r="EF26" s="87">
        <f t="shared" si="34"/>
        <v>150</v>
      </c>
      <c r="EG26" s="110">
        <v>61937</v>
      </c>
      <c r="EH26" s="111">
        <v>1598032</v>
      </c>
      <c r="EI26" s="103">
        <f t="shared" si="35"/>
        <v>3876</v>
      </c>
      <c r="EJ26" s="104" t="str">
        <f t="shared" si="36"/>
        <v>20</v>
      </c>
      <c r="EK26" s="109">
        <v>0</v>
      </c>
      <c r="EL26" s="100" t="str">
        <f t="shared" si="37"/>
        <v>0</v>
      </c>
      <c r="EM26" s="106">
        <v>2</v>
      </c>
      <c r="EN26" s="99">
        <f t="shared" si="38"/>
        <v>1</v>
      </c>
      <c r="EO26" s="100" t="str">
        <f t="shared" si="39"/>
        <v>0</v>
      </c>
      <c r="EP26" s="106">
        <v>9</v>
      </c>
      <c r="EQ26" s="99">
        <f t="shared" si="40"/>
        <v>25</v>
      </c>
      <c r="ER26" s="100">
        <f t="shared" si="41"/>
        <v>-50</v>
      </c>
      <c r="ES26" s="106">
        <v>47</v>
      </c>
      <c r="ET26" s="99">
        <f t="shared" si="42"/>
        <v>17</v>
      </c>
      <c r="EU26" s="100" t="str">
        <f t="shared" si="43"/>
        <v>10</v>
      </c>
      <c r="EV26" s="106">
        <v>38</v>
      </c>
      <c r="EW26" s="99">
        <f t="shared" si="44"/>
        <v>12</v>
      </c>
      <c r="EX26" s="100" t="str">
        <f t="shared" si="45"/>
        <v>10</v>
      </c>
      <c r="EY26" s="107">
        <v>0</v>
      </c>
      <c r="EZ26" s="92" t="str">
        <f t="shared" si="46"/>
        <v>0</v>
      </c>
      <c r="FA26" s="107">
        <v>0</v>
      </c>
      <c r="FB26" s="92" t="str">
        <f t="shared" si="47"/>
        <v>0</v>
      </c>
      <c r="FC26" s="107">
        <v>4</v>
      </c>
      <c r="FD26" s="92" t="str">
        <f t="shared" si="48"/>
        <v>0</v>
      </c>
      <c r="FE26" s="100">
        <f t="shared" si="49"/>
        <v>20</v>
      </c>
      <c r="FF26" s="100">
        <f t="shared" si="50"/>
        <v>-30</v>
      </c>
      <c r="FG26" s="100">
        <f t="shared" si="51"/>
        <v>-10</v>
      </c>
      <c r="FH26" s="108">
        <f t="shared" si="52"/>
        <v>140</v>
      </c>
      <c r="FI26" s="86"/>
      <c r="FJ26" s="116"/>
    </row>
    <row r="27" spans="1:166" ht="14.4" x14ac:dyDescent="0.3">
      <c r="A27" s="43">
        <v>24</v>
      </c>
      <c r="B27" s="43" t="s">
        <v>125</v>
      </c>
      <c r="C27" s="117" t="s">
        <v>194</v>
      </c>
      <c r="D27" s="121">
        <v>20</v>
      </c>
      <c r="E27" s="121">
        <v>135</v>
      </c>
      <c r="F27" s="121">
        <v>504</v>
      </c>
      <c r="G27" s="122">
        <v>275</v>
      </c>
      <c r="H27" s="122">
        <v>89</v>
      </c>
      <c r="I27" s="102">
        <v>831</v>
      </c>
      <c r="J27" s="88">
        <v>19</v>
      </c>
      <c r="K27" s="88">
        <v>138</v>
      </c>
      <c r="L27" s="88">
        <v>252</v>
      </c>
      <c r="M27" s="88">
        <v>227</v>
      </c>
      <c r="N27" s="88">
        <v>108</v>
      </c>
      <c r="O27" s="88">
        <v>27</v>
      </c>
      <c r="P27" s="89" t="s">
        <v>195</v>
      </c>
      <c r="Q27" s="90">
        <v>19</v>
      </c>
      <c r="R27" s="90">
        <v>210</v>
      </c>
      <c r="S27" s="90">
        <v>169</v>
      </c>
      <c r="T27" s="90">
        <v>41</v>
      </c>
      <c r="U27" s="90">
        <v>338</v>
      </c>
      <c r="V27" s="90">
        <v>91</v>
      </c>
      <c r="W27" s="90">
        <v>208</v>
      </c>
      <c r="X27" s="89" t="s">
        <v>196</v>
      </c>
      <c r="Y27" s="90"/>
      <c r="Z27" s="90"/>
      <c r="AA27" s="90"/>
      <c r="AB27" s="90"/>
      <c r="AC27" s="90"/>
      <c r="AD27" s="90"/>
      <c r="AE27" s="90"/>
      <c r="AF27" s="90"/>
      <c r="AG27" s="90"/>
      <c r="AH27" s="90">
        <v>38</v>
      </c>
      <c r="AI27" s="90"/>
      <c r="AJ27" s="90"/>
      <c r="AK27" s="90"/>
      <c r="AL27" s="92">
        <v>135</v>
      </c>
      <c r="AM27" s="92">
        <v>17</v>
      </c>
      <c r="AN27" s="92">
        <v>118</v>
      </c>
      <c r="AO27" s="92">
        <f t="shared" si="0"/>
        <v>474</v>
      </c>
      <c r="AP27" s="92">
        <v>225</v>
      </c>
      <c r="AQ27" s="92">
        <v>249</v>
      </c>
      <c r="AR27" s="92">
        <v>183</v>
      </c>
      <c r="AS27" s="92">
        <v>28</v>
      </c>
      <c r="AT27" s="92">
        <v>155</v>
      </c>
      <c r="AU27" s="93" t="s">
        <v>197</v>
      </c>
      <c r="AV27" s="92">
        <v>76</v>
      </c>
      <c r="AW27" s="92">
        <v>74</v>
      </c>
      <c r="AX27" s="92">
        <v>76</v>
      </c>
      <c r="AY27" s="92">
        <v>74</v>
      </c>
      <c r="AZ27" s="92">
        <v>65</v>
      </c>
      <c r="BA27" s="92">
        <v>74</v>
      </c>
      <c r="BB27" s="92">
        <v>42</v>
      </c>
      <c r="BC27" s="92">
        <v>42</v>
      </c>
      <c r="BD27" s="92">
        <v>42</v>
      </c>
      <c r="BE27" s="92">
        <v>15</v>
      </c>
      <c r="BF27" s="92">
        <v>15</v>
      </c>
      <c r="BG27" s="92">
        <v>15</v>
      </c>
      <c r="BH27" s="92">
        <v>1</v>
      </c>
      <c r="BI27" s="92">
        <v>1</v>
      </c>
      <c r="BJ27" s="92">
        <v>1</v>
      </c>
      <c r="BK27" s="92">
        <v>98</v>
      </c>
      <c r="BL27" s="92">
        <v>0</v>
      </c>
      <c r="BM27" s="92">
        <v>98</v>
      </c>
      <c r="BN27" s="92">
        <v>89</v>
      </c>
      <c r="BO27" s="92">
        <v>11</v>
      </c>
      <c r="BP27" s="92">
        <v>89</v>
      </c>
      <c r="BQ27" s="107">
        <v>1</v>
      </c>
      <c r="BR27" s="109">
        <v>1</v>
      </c>
      <c r="BS27" s="109">
        <v>1</v>
      </c>
      <c r="BT27" s="109">
        <v>3</v>
      </c>
      <c r="BU27" s="109">
        <v>2</v>
      </c>
      <c r="BV27" s="109">
        <v>3</v>
      </c>
      <c r="BW27" s="92">
        <v>20</v>
      </c>
      <c r="BX27" s="92">
        <f t="shared" si="87"/>
        <v>135</v>
      </c>
      <c r="BY27" s="92">
        <f t="shared" si="88"/>
        <v>135</v>
      </c>
      <c r="BZ27" s="92">
        <f t="shared" si="68"/>
        <v>135</v>
      </c>
      <c r="CA27" s="92">
        <f t="shared" si="89"/>
        <v>17</v>
      </c>
      <c r="CB27" s="92">
        <f>AO27</f>
        <v>474</v>
      </c>
      <c r="CC27" s="92">
        <f t="shared" si="82"/>
        <v>474</v>
      </c>
      <c r="CD27" s="92">
        <f t="shared" si="72"/>
        <v>474</v>
      </c>
      <c r="CE27" s="92">
        <f t="shared" si="76"/>
        <v>38</v>
      </c>
      <c r="CF27" s="92">
        <f t="shared" si="90"/>
        <v>38</v>
      </c>
      <c r="CG27" s="92">
        <f t="shared" si="74"/>
        <v>38</v>
      </c>
      <c r="CH27" s="92">
        <f t="shared" si="79"/>
        <v>399</v>
      </c>
      <c r="CI27" s="92">
        <f t="shared" si="79"/>
        <v>211</v>
      </c>
      <c r="CJ27" s="92">
        <f t="shared" si="79"/>
        <v>399</v>
      </c>
      <c r="CK27" s="87">
        <v>2</v>
      </c>
      <c r="CL27" s="87">
        <v>1025</v>
      </c>
      <c r="CM27" s="92">
        <v>10</v>
      </c>
      <c r="CN27" s="92">
        <v>1026</v>
      </c>
      <c r="CO27" s="92">
        <v>16</v>
      </c>
      <c r="CP27" s="92">
        <v>5016</v>
      </c>
      <c r="CQ27" s="92">
        <v>1044</v>
      </c>
      <c r="CR27" s="92">
        <v>1534</v>
      </c>
      <c r="CS27" s="92">
        <v>3975</v>
      </c>
      <c r="CT27" s="92">
        <v>4109</v>
      </c>
      <c r="CU27" s="97">
        <v>236</v>
      </c>
      <c r="CV27" s="98">
        <v>619</v>
      </c>
      <c r="CW27" s="99">
        <f t="shared" si="8"/>
        <v>100</v>
      </c>
      <c r="CX27" s="87">
        <f t="shared" si="9"/>
        <v>10</v>
      </c>
      <c r="CY27" s="99">
        <f t="shared" si="10"/>
        <v>100</v>
      </c>
      <c r="CZ27" s="87" t="str">
        <f t="shared" si="11"/>
        <v>30</v>
      </c>
      <c r="DA27" s="99">
        <f t="shared" si="12"/>
        <v>98</v>
      </c>
      <c r="DB27" s="87" t="str">
        <f t="shared" si="13"/>
        <v>30</v>
      </c>
      <c r="DC27" s="99">
        <f t="shared" si="14"/>
        <v>69</v>
      </c>
      <c r="DD27" s="99" t="str">
        <f t="shared" si="15"/>
        <v>30</v>
      </c>
      <c r="DE27" s="99">
        <f t="shared" si="53"/>
        <v>0</v>
      </c>
      <c r="DF27" s="87" t="str">
        <f t="shared" si="16"/>
        <v>0</v>
      </c>
      <c r="DG27" s="99">
        <f t="shared" si="54"/>
        <v>1</v>
      </c>
      <c r="DH27" s="87" t="str">
        <f t="shared" si="17"/>
        <v>0</v>
      </c>
      <c r="DI27" s="99">
        <f t="shared" si="55"/>
        <v>0</v>
      </c>
      <c r="DJ27" s="87" t="str">
        <f t="shared" si="18"/>
        <v>0</v>
      </c>
      <c r="DK27" s="99">
        <f t="shared" si="19"/>
        <v>40</v>
      </c>
      <c r="DL27" s="87" t="str">
        <f t="shared" si="20"/>
        <v>10</v>
      </c>
      <c r="DM27" s="99">
        <f t="shared" si="21"/>
        <v>95</v>
      </c>
      <c r="DN27" s="87" t="str">
        <f t="shared" si="56"/>
        <v>50</v>
      </c>
      <c r="DO27" s="99">
        <f t="shared" si="22"/>
        <v>97</v>
      </c>
      <c r="DP27" s="87" t="str">
        <f t="shared" si="23"/>
        <v>30</v>
      </c>
      <c r="DQ27" s="99">
        <f t="shared" si="24"/>
        <v>38</v>
      </c>
      <c r="DR27" s="87" t="str">
        <f t="shared" si="25"/>
        <v>10</v>
      </c>
      <c r="DS27" s="87">
        <f t="shared" si="26"/>
        <v>200</v>
      </c>
      <c r="DT27" s="92">
        <v>4282</v>
      </c>
      <c r="DU27" s="92">
        <v>0</v>
      </c>
      <c r="DV27" s="92">
        <v>51879</v>
      </c>
      <c r="DW27" s="92">
        <v>0</v>
      </c>
      <c r="DX27" s="92">
        <v>0</v>
      </c>
      <c r="DY27" s="99">
        <f t="shared" si="27"/>
        <v>8</v>
      </c>
      <c r="DZ27" s="100" t="str">
        <f t="shared" si="28"/>
        <v>5</v>
      </c>
      <c r="EA27" s="99">
        <v>100</v>
      </c>
      <c r="EB27" s="100" t="str">
        <f t="shared" si="30"/>
        <v>20</v>
      </c>
      <c r="EC27" s="99">
        <v>50</v>
      </c>
      <c r="ED27" s="92" t="str">
        <f t="shared" si="32"/>
        <v>10</v>
      </c>
      <c r="EE27" s="100">
        <f t="shared" si="33"/>
        <v>35</v>
      </c>
      <c r="EF27" s="87">
        <f t="shared" si="34"/>
        <v>235</v>
      </c>
      <c r="EG27" s="110">
        <v>29666</v>
      </c>
      <c r="EH27" s="111">
        <v>559321</v>
      </c>
      <c r="EI27" s="103">
        <f t="shared" si="35"/>
        <v>5304</v>
      </c>
      <c r="EJ27" s="104" t="str">
        <f t="shared" si="36"/>
        <v>30</v>
      </c>
      <c r="EK27" s="109">
        <v>2</v>
      </c>
      <c r="EL27" s="100" t="str">
        <f t="shared" si="37"/>
        <v>10</v>
      </c>
      <c r="EM27" s="106">
        <v>2</v>
      </c>
      <c r="EN27" s="99">
        <f t="shared" si="38"/>
        <v>1</v>
      </c>
      <c r="EO27" s="100" t="str">
        <f t="shared" si="39"/>
        <v>0</v>
      </c>
      <c r="EP27" s="106">
        <v>20</v>
      </c>
      <c r="EQ27" s="99">
        <f t="shared" si="40"/>
        <v>100</v>
      </c>
      <c r="ER27" s="100">
        <f t="shared" si="41"/>
        <v>10</v>
      </c>
      <c r="ES27" s="106">
        <v>48</v>
      </c>
      <c r="ET27" s="99">
        <f t="shared" si="42"/>
        <v>36</v>
      </c>
      <c r="EU27" s="100" t="str">
        <f t="shared" si="43"/>
        <v>20</v>
      </c>
      <c r="EV27" s="106">
        <v>5</v>
      </c>
      <c r="EW27" s="99">
        <f t="shared" si="44"/>
        <v>3</v>
      </c>
      <c r="EX27" s="100" t="str">
        <f t="shared" si="45"/>
        <v>0</v>
      </c>
      <c r="EY27" s="107">
        <v>0</v>
      </c>
      <c r="EZ27" s="92" t="str">
        <f t="shared" si="46"/>
        <v>0</v>
      </c>
      <c r="FA27" s="107">
        <v>0</v>
      </c>
      <c r="FB27" s="92" t="str">
        <f t="shared" si="47"/>
        <v>0</v>
      </c>
      <c r="FC27" s="107">
        <v>7</v>
      </c>
      <c r="FD27" s="92" t="str">
        <f t="shared" si="48"/>
        <v>5</v>
      </c>
      <c r="FE27" s="100">
        <f t="shared" si="49"/>
        <v>40</v>
      </c>
      <c r="FF27" s="100">
        <f t="shared" si="50"/>
        <v>35</v>
      </c>
      <c r="FG27" s="100">
        <f t="shared" si="51"/>
        <v>75</v>
      </c>
      <c r="FH27" s="108">
        <f t="shared" si="52"/>
        <v>310</v>
      </c>
      <c r="FI27" s="86"/>
      <c r="FJ27" s="116"/>
    </row>
    <row r="28" spans="1:166" ht="14.4" x14ac:dyDescent="0.3">
      <c r="A28" s="43">
        <v>25</v>
      </c>
      <c r="B28" s="43" t="s">
        <v>125</v>
      </c>
      <c r="C28" s="117" t="s">
        <v>198</v>
      </c>
      <c r="D28" s="121">
        <v>18</v>
      </c>
      <c r="E28" s="121">
        <v>267</v>
      </c>
      <c r="F28" s="121">
        <v>439</v>
      </c>
      <c r="G28" s="122">
        <v>243</v>
      </c>
      <c r="H28" s="122">
        <v>75</v>
      </c>
      <c r="I28" s="102">
        <v>706</v>
      </c>
      <c r="J28" s="88">
        <v>18</v>
      </c>
      <c r="K28" s="88">
        <v>342</v>
      </c>
      <c r="L28" s="88">
        <v>297</v>
      </c>
      <c r="M28" s="88">
        <v>195</v>
      </c>
      <c r="N28" s="88">
        <v>116</v>
      </c>
      <c r="O28" s="88">
        <v>29</v>
      </c>
      <c r="P28" s="89" t="s">
        <v>199</v>
      </c>
      <c r="Q28" s="90">
        <v>18</v>
      </c>
      <c r="R28" s="90">
        <v>319</v>
      </c>
      <c r="S28" s="90">
        <v>319</v>
      </c>
      <c r="T28" s="90">
        <v>0</v>
      </c>
      <c r="U28" s="90">
        <v>431</v>
      </c>
      <c r="V28" s="90">
        <v>51</v>
      </c>
      <c r="W28" s="90">
        <v>333</v>
      </c>
      <c r="X28" s="89" t="s">
        <v>200</v>
      </c>
      <c r="Y28" s="90"/>
      <c r="Z28" s="90">
        <v>268</v>
      </c>
      <c r="AA28" s="90"/>
      <c r="AB28" s="90"/>
      <c r="AC28" s="90"/>
      <c r="AD28" s="90"/>
      <c r="AE28" s="90">
        <v>400</v>
      </c>
      <c r="AF28" s="90"/>
      <c r="AG28" s="90"/>
      <c r="AH28" s="90">
        <v>59</v>
      </c>
      <c r="AI28" s="90"/>
      <c r="AJ28" s="90"/>
      <c r="AK28" s="90"/>
      <c r="AL28" s="92">
        <v>272</v>
      </c>
      <c r="AM28" s="92">
        <v>23</v>
      </c>
      <c r="AN28" s="92">
        <v>249</v>
      </c>
      <c r="AO28" s="92">
        <f t="shared" si="0"/>
        <v>400</v>
      </c>
      <c r="AP28" s="92">
        <v>152</v>
      </c>
      <c r="AQ28" s="92">
        <v>248</v>
      </c>
      <c r="AR28" s="92">
        <v>131</v>
      </c>
      <c r="AS28" s="92">
        <v>32</v>
      </c>
      <c r="AT28" s="92">
        <v>99</v>
      </c>
      <c r="AU28" s="93" t="s">
        <v>201</v>
      </c>
      <c r="AV28" s="92">
        <v>79</v>
      </c>
      <c r="AW28" s="92">
        <v>79</v>
      </c>
      <c r="AX28" s="92">
        <v>79</v>
      </c>
      <c r="AY28" s="92">
        <v>72</v>
      </c>
      <c r="AZ28" s="92">
        <v>70</v>
      </c>
      <c r="BA28" s="92">
        <v>72</v>
      </c>
      <c r="BB28" s="92">
        <v>15</v>
      </c>
      <c r="BC28" s="92">
        <v>7</v>
      </c>
      <c r="BD28" s="92">
        <v>15</v>
      </c>
      <c r="BE28" s="92">
        <v>6</v>
      </c>
      <c r="BF28" s="92">
        <v>2</v>
      </c>
      <c r="BG28" s="92">
        <v>6</v>
      </c>
      <c r="BH28" s="92">
        <v>1</v>
      </c>
      <c r="BI28" s="92">
        <v>1</v>
      </c>
      <c r="BJ28" s="92">
        <v>1</v>
      </c>
      <c r="BK28" s="92">
        <v>110</v>
      </c>
      <c r="BL28" s="92">
        <v>22</v>
      </c>
      <c r="BM28" s="92">
        <v>110</v>
      </c>
      <c r="BN28" s="92">
        <v>67</v>
      </c>
      <c r="BO28" s="92">
        <v>15</v>
      </c>
      <c r="BP28" s="92">
        <v>67</v>
      </c>
      <c r="BQ28" s="107">
        <v>1</v>
      </c>
      <c r="BR28" s="109">
        <v>1</v>
      </c>
      <c r="BS28" s="109">
        <v>1</v>
      </c>
      <c r="BT28" s="109">
        <v>12</v>
      </c>
      <c r="BU28" s="109">
        <v>1</v>
      </c>
      <c r="BV28" s="109">
        <v>12</v>
      </c>
      <c r="BW28" s="92">
        <f>J28</f>
        <v>18</v>
      </c>
      <c r="BX28" s="92">
        <f>Z28</f>
        <v>268</v>
      </c>
      <c r="BY28" s="92">
        <f t="shared" si="88"/>
        <v>268</v>
      </c>
      <c r="BZ28" s="92">
        <f t="shared" si="68"/>
        <v>268</v>
      </c>
      <c r="CA28" s="92">
        <f t="shared" si="89"/>
        <v>23</v>
      </c>
      <c r="CB28" s="92">
        <f t="shared" ref="CB28:CB29" si="91">AE28</f>
        <v>400</v>
      </c>
      <c r="CC28" s="92">
        <f t="shared" si="82"/>
        <v>400</v>
      </c>
      <c r="CD28" s="92">
        <f t="shared" si="72"/>
        <v>400</v>
      </c>
      <c r="CE28" s="92">
        <f t="shared" si="76"/>
        <v>59</v>
      </c>
      <c r="CF28" s="92">
        <f t="shared" si="90"/>
        <v>59</v>
      </c>
      <c r="CG28" s="92">
        <f t="shared" si="74"/>
        <v>59</v>
      </c>
      <c r="CH28" s="92">
        <f t="shared" si="79"/>
        <v>363</v>
      </c>
      <c r="CI28" s="92">
        <f t="shared" si="79"/>
        <v>198</v>
      </c>
      <c r="CJ28" s="92">
        <f t="shared" si="79"/>
        <v>363</v>
      </c>
      <c r="CK28" s="87">
        <v>85</v>
      </c>
      <c r="CL28" s="87">
        <v>1089</v>
      </c>
      <c r="CM28" s="92">
        <v>340</v>
      </c>
      <c r="CN28" s="92">
        <v>1090</v>
      </c>
      <c r="CO28" s="92">
        <v>1504</v>
      </c>
      <c r="CP28" s="92">
        <v>6288</v>
      </c>
      <c r="CQ28" s="92">
        <v>1061</v>
      </c>
      <c r="CR28" s="92">
        <v>1398</v>
      </c>
      <c r="CS28" s="92">
        <v>4493</v>
      </c>
      <c r="CT28" s="92">
        <v>4882</v>
      </c>
      <c r="CU28" s="97">
        <v>292</v>
      </c>
      <c r="CV28" s="98">
        <v>916</v>
      </c>
      <c r="CW28" s="99">
        <f t="shared" si="8"/>
        <v>100</v>
      </c>
      <c r="CX28" s="87">
        <f t="shared" si="9"/>
        <v>10</v>
      </c>
      <c r="CY28" s="99">
        <f t="shared" si="10"/>
        <v>100</v>
      </c>
      <c r="CZ28" s="87" t="str">
        <f t="shared" si="11"/>
        <v>30</v>
      </c>
      <c r="DA28" s="99">
        <f t="shared" si="12"/>
        <v>96</v>
      </c>
      <c r="DB28" s="87" t="str">
        <f t="shared" si="13"/>
        <v>30</v>
      </c>
      <c r="DC28" s="99">
        <f t="shared" si="14"/>
        <v>67</v>
      </c>
      <c r="DD28" s="99" t="str">
        <f t="shared" si="15"/>
        <v>30</v>
      </c>
      <c r="DE28" s="99">
        <f t="shared" si="53"/>
        <v>8</v>
      </c>
      <c r="DF28" s="87" t="str">
        <f t="shared" si="16"/>
        <v>0</v>
      </c>
      <c r="DG28" s="99">
        <f t="shared" si="54"/>
        <v>31</v>
      </c>
      <c r="DH28" s="87" t="str">
        <f t="shared" si="17"/>
        <v>10</v>
      </c>
      <c r="DI28" s="99">
        <f t="shared" si="55"/>
        <v>24</v>
      </c>
      <c r="DJ28" s="87" t="str">
        <f t="shared" si="18"/>
        <v>10</v>
      </c>
      <c r="DK28" s="99">
        <f t="shared" si="19"/>
        <v>43</v>
      </c>
      <c r="DL28" s="87" t="str">
        <f t="shared" si="20"/>
        <v>15</v>
      </c>
      <c r="DM28" s="99">
        <f t="shared" si="21"/>
        <v>75</v>
      </c>
      <c r="DN28" s="87" t="str">
        <f t="shared" si="56"/>
        <v>40</v>
      </c>
      <c r="DO28" s="99">
        <f t="shared" si="22"/>
        <v>92</v>
      </c>
      <c r="DP28" s="87" t="str">
        <f t="shared" si="23"/>
        <v>30</v>
      </c>
      <c r="DQ28" s="99">
        <f t="shared" si="24"/>
        <v>32</v>
      </c>
      <c r="DR28" s="87" t="str">
        <f t="shared" si="25"/>
        <v>10</v>
      </c>
      <c r="DS28" s="87">
        <f t="shared" si="26"/>
        <v>215</v>
      </c>
      <c r="DT28" s="92">
        <v>5033</v>
      </c>
      <c r="DU28" s="92">
        <v>0</v>
      </c>
      <c r="DV28" s="92">
        <v>40922</v>
      </c>
      <c r="DW28" s="92">
        <v>0</v>
      </c>
      <c r="DX28" s="92">
        <v>0</v>
      </c>
      <c r="DY28" s="99">
        <f t="shared" si="27"/>
        <v>11</v>
      </c>
      <c r="DZ28" s="100" t="str">
        <f t="shared" si="28"/>
        <v>10</v>
      </c>
      <c r="EA28" s="99">
        <v>100</v>
      </c>
      <c r="EB28" s="100" t="str">
        <f t="shared" si="30"/>
        <v>20</v>
      </c>
      <c r="EC28" s="99">
        <f>ROUND(IFERROR(DX28/DV28,0)*100,0)</f>
        <v>0</v>
      </c>
      <c r="ED28" s="92" t="str">
        <f t="shared" si="32"/>
        <v>0</v>
      </c>
      <c r="EE28" s="100">
        <f t="shared" si="33"/>
        <v>30</v>
      </c>
      <c r="EF28" s="87">
        <f t="shared" si="34"/>
        <v>245</v>
      </c>
      <c r="EG28" s="110">
        <v>38396</v>
      </c>
      <c r="EH28" s="111">
        <v>685432</v>
      </c>
      <c r="EI28" s="103">
        <f t="shared" si="35"/>
        <v>5602</v>
      </c>
      <c r="EJ28" s="104" t="str">
        <f t="shared" si="36"/>
        <v>30</v>
      </c>
      <c r="EK28" s="109">
        <v>2</v>
      </c>
      <c r="EL28" s="100" t="str">
        <f t="shared" si="37"/>
        <v>10</v>
      </c>
      <c r="EM28" s="106">
        <v>3</v>
      </c>
      <c r="EN28" s="99">
        <f t="shared" si="38"/>
        <v>1</v>
      </c>
      <c r="EO28" s="100" t="str">
        <f t="shared" si="39"/>
        <v>0</v>
      </c>
      <c r="EP28" s="106">
        <v>18</v>
      </c>
      <c r="EQ28" s="99">
        <f t="shared" si="40"/>
        <v>100</v>
      </c>
      <c r="ER28" s="100">
        <f t="shared" si="41"/>
        <v>10</v>
      </c>
      <c r="ES28" s="106">
        <v>223</v>
      </c>
      <c r="ET28" s="99">
        <f t="shared" si="42"/>
        <v>83</v>
      </c>
      <c r="EU28" s="100" t="str">
        <f t="shared" si="43"/>
        <v>45</v>
      </c>
      <c r="EV28" s="106">
        <v>167</v>
      </c>
      <c r="EW28" s="99">
        <f t="shared" si="44"/>
        <v>58</v>
      </c>
      <c r="EX28" s="100" t="str">
        <f t="shared" si="45"/>
        <v>30</v>
      </c>
      <c r="EY28" s="107">
        <v>0</v>
      </c>
      <c r="EZ28" s="92" t="str">
        <f t="shared" si="46"/>
        <v>0</v>
      </c>
      <c r="FA28" s="107">
        <v>0</v>
      </c>
      <c r="FB28" s="92" t="str">
        <f t="shared" si="47"/>
        <v>0</v>
      </c>
      <c r="FC28" s="107">
        <v>51</v>
      </c>
      <c r="FD28" s="92" t="str">
        <f t="shared" si="48"/>
        <v>15</v>
      </c>
      <c r="FE28" s="100">
        <f t="shared" si="49"/>
        <v>40</v>
      </c>
      <c r="FF28" s="100">
        <f t="shared" si="50"/>
        <v>100</v>
      </c>
      <c r="FG28" s="100">
        <f t="shared" si="51"/>
        <v>140</v>
      </c>
      <c r="FH28" s="108">
        <f t="shared" si="52"/>
        <v>385</v>
      </c>
      <c r="FI28" s="86"/>
      <c r="FJ28" s="116"/>
    </row>
    <row r="29" spans="1:166" ht="14.4" x14ac:dyDescent="0.3">
      <c r="A29" s="43">
        <v>26</v>
      </c>
      <c r="B29" s="43" t="s">
        <v>183</v>
      </c>
      <c r="C29" s="117" t="s">
        <v>202</v>
      </c>
      <c r="D29" s="121">
        <v>29</v>
      </c>
      <c r="E29" s="121">
        <v>111</v>
      </c>
      <c r="F29" s="121">
        <v>417</v>
      </c>
      <c r="G29" s="122">
        <v>192</v>
      </c>
      <c r="H29" s="122">
        <v>117</v>
      </c>
      <c r="I29" s="102">
        <v>634</v>
      </c>
      <c r="J29" s="88">
        <v>30</v>
      </c>
      <c r="K29" s="88">
        <v>111</v>
      </c>
      <c r="L29" s="88">
        <v>190</v>
      </c>
      <c r="M29" s="88">
        <v>205</v>
      </c>
      <c r="N29" s="88">
        <v>5</v>
      </c>
      <c r="O29" s="88">
        <v>23</v>
      </c>
      <c r="P29" s="89" t="s">
        <v>203</v>
      </c>
      <c r="Q29" s="90">
        <v>30</v>
      </c>
      <c r="R29" s="90">
        <v>111</v>
      </c>
      <c r="S29" s="90">
        <v>102</v>
      </c>
      <c r="T29" s="90">
        <v>9</v>
      </c>
      <c r="U29" s="90">
        <v>467</v>
      </c>
      <c r="V29" s="90">
        <v>30</v>
      </c>
      <c r="W29" s="90">
        <v>27</v>
      </c>
      <c r="X29" s="89" t="s">
        <v>204</v>
      </c>
      <c r="Y29" s="90">
        <v>29</v>
      </c>
      <c r="Z29" s="90">
        <v>111</v>
      </c>
      <c r="AA29" s="90"/>
      <c r="AB29" s="90"/>
      <c r="AC29" s="90"/>
      <c r="AD29" s="90"/>
      <c r="AE29" s="90">
        <v>377</v>
      </c>
      <c r="AF29" s="90"/>
      <c r="AG29" s="90"/>
      <c r="AH29" s="90">
        <v>40</v>
      </c>
      <c r="AI29" s="90"/>
      <c r="AJ29" s="90"/>
      <c r="AK29" s="90"/>
      <c r="AL29" s="92">
        <v>111</v>
      </c>
      <c r="AM29" s="92">
        <v>9</v>
      </c>
      <c r="AN29" s="92">
        <v>102</v>
      </c>
      <c r="AO29" s="92">
        <f t="shared" si="0"/>
        <v>377</v>
      </c>
      <c r="AP29" s="92">
        <v>190</v>
      </c>
      <c r="AQ29" s="92">
        <v>187</v>
      </c>
      <c r="AR29" s="92">
        <v>154</v>
      </c>
      <c r="AS29" s="92">
        <v>31</v>
      </c>
      <c r="AT29" s="92">
        <v>123</v>
      </c>
      <c r="AU29" s="93" t="s">
        <v>205</v>
      </c>
      <c r="AV29" s="92">
        <v>53</v>
      </c>
      <c r="AW29" s="92">
        <v>50</v>
      </c>
      <c r="AX29" s="92">
        <v>53</v>
      </c>
      <c r="AY29" s="92">
        <v>88</v>
      </c>
      <c r="AZ29" s="92">
        <v>24</v>
      </c>
      <c r="BA29" s="92">
        <v>71</v>
      </c>
      <c r="BB29" s="92">
        <v>18</v>
      </c>
      <c r="BC29" s="92">
        <v>17</v>
      </c>
      <c r="BD29" s="92">
        <v>18</v>
      </c>
      <c r="BE29" s="92">
        <v>9</v>
      </c>
      <c r="BF29" s="92">
        <v>0</v>
      </c>
      <c r="BG29" s="92">
        <v>9</v>
      </c>
      <c r="BH29" s="92">
        <v>1</v>
      </c>
      <c r="BI29" s="92">
        <v>1</v>
      </c>
      <c r="BJ29" s="92">
        <v>1</v>
      </c>
      <c r="BK29" s="92">
        <v>53</v>
      </c>
      <c r="BL29" s="92">
        <v>0</v>
      </c>
      <c r="BM29" s="92">
        <v>53</v>
      </c>
      <c r="BN29" s="92">
        <v>30</v>
      </c>
      <c r="BO29" s="92">
        <v>8</v>
      </c>
      <c r="BP29" s="92">
        <v>30</v>
      </c>
      <c r="BQ29" s="107">
        <v>2</v>
      </c>
      <c r="BR29" s="109">
        <v>2</v>
      </c>
      <c r="BS29" s="109">
        <v>2</v>
      </c>
      <c r="BT29" s="109">
        <v>3</v>
      </c>
      <c r="BU29" s="109">
        <v>1</v>
      </c>
      <c r="BV29" s="109">
        <v>3</v>
      </c>
      <c r="BW29" s="92">
        <f t="shared" ref="BW29:BX29" si="92">Y29</f>
        <v>29</v>
      </c>
      <c r="BX29" s="92">
        <f t="shared" si="92"/>
        <v>111</v>
      </c>
      <c r="BY29" s="92">
        <f t="shared" si="88"/>
        <v>111</v>
      </c>
      <c r="BZ29" s="92">
        <f t="shared" si="68"/>
        <v>111</v>
      </c>
      <c r="CA29" s="92">
        <f t="shared" si="89"/>
        <v>9</v>
      </c>
      <c r="CB29" s="92">
        <f t="shared" si="91"/>
        <v>377</v>
      </c>
      <c r="CC29" s="92">
        <f t="shared" si="82"/>
        <v>377</v>
      </c>
      <c r="CD29" s="92">
        <f t="shared" si="72"/>
        <v>377</v>
      </c>
      <c r="CE29" s="92">
        <f t="shared" si="76"/>
        <v>40</v>
      </c>
      <c r="CF29" s="92">
        <f t="shared" si="90"/>
        <v>40</v>
      </c>
      <c r="CG29" s="92">
        <f t="shared" si="74"/>
        <v>40</v>
      </c>
      <c r="CH29" s="92">
        <f t="shared" si="79"/>
        <v>257</v>
      </c>
      <c r="CI29" s="92">
        <f t="shared" si="79"/>
        <v>103</v>
      </c>
      <c r="CJ29" s="92">
        <f t="shared" si="79"/>
        <v>240</v>
      </c>
      <c r="CK29" s="87">
        <v>274</v>
      </c>
      <c r="CL29" s="87">
        <v>789</v>
      </c>
      <c r="CM29" s="92">
        <v>555</v>
      </c>
      <c r="CN29" s="92">
        <v>790</v>
      </c>
      <c r="CO29" s="92">
        <v>36</v>
      </c>
      <c r="CP29" s="92">
        <v>3524</v>
      </c>
      <c r="CQ29" s="92">
        <v>103</v>
      </c>
      <c r="CR29" s="92">
        <v>1253</v>
      </c>
      <c r="CS29" s="92">
        <v>2137</v>
      </c>
      <c r="CT29" s="92">
        <v>2532</v>
      </c>
      <c r="CU29" s="97">
        <v>173</v>
      </c>
      <c r="CV29" s="98">
        <v>386</v>
      </c>
      <c r="CW29" s="99">
        <f t="shared" si="8"/>
        <v>100</v>
      </c>
      <c r="CX29" s="87">
        <f t="shared" si="9"/>
        <v>10</v>
      </c>
      <c r="CY29" s="99">
        <f t="shared" si="10"/>
        <v>100</v>
      </c>
      <c r="CZ29" s="87" t="str">
        <f t="shared" si="11"/>
        <v>30</v>
      </c>
      <c r="DA29" s="99">
        <f t="shared" si="12"/>
        <v>100</v>
      </c>
      <c r="DB29" s="87" t="str">
        <f t="shared" si="13"/>
        <v>30</v>
      </c>
      <c r="DC29" s="99">
        <f t="shared" si="14"/>
        <v>80</v>
      </c>
      <c r="DD29" s="99" t="str">
        <f t="shared" si="15"/>
        <v>30</v>
      </c>
      <c r="DE29" s="99">
        <f t="shared" si="53"/>
        <v>35</v>
      </c>
      <c r="DF29" s="87" t="str">
        <f t="shared" si="16"/>
        <v>10</v>
      </c>
      <c r="DG29" s="99">
        <f t="shared" si="54"/>
        <v>70</v>
      </c>
      <c r="DH29" s="87" t="str">
        <f t="shared" si="17"/>
        <v>20</v>
      </c>
      <c r="DI29" s="99">
        <f t="shared" si="55"/>
        <v>1</v>
      </c>
      <c r="DJ29" s="87" t="str">
        <f t="shared" si="18"/>
        <v>0</v>
      </c>
      <c r="DK29" s="99">
        <f t="shared" si="19"/>
        <v>8</v>
      </c>
      <c r="DL29" s="87" t="str">
        <f t="shared" si="20"/>
        <v>0</v>
      </c>
      <c r="DM29" s="99">
        <f t="shared" si="21"/>
        <v>96</v>
      </c>
      <c r="DN29" s="87" t="str">
        <f t="shared" si="56"/>
        <v>50</v>
      </c>
      <c r="DO29" s="99">
        <f t="shared" si="22"/>
        <v>84</v>
      </c>
      <c r="DP29" s="87" t="str">
        <f t="shared" si="23"/>
        <v>30</v>
      </c>
      <c r="DQ29" s="99">
        <f t="shared" si="24"/>
        <v>45</v>
      </c>
      <c r="DR29" s="87" t="str">
        <f t="shared" si="25"/>
        <v>15</v>
      </c>
      <c r="DS29" s="87">
        <f t="shared" si="26"/>
        <v>225</v>
      </c>
      <c r="DT29" s="92">
        <v>2751</v>
      </c>
      <c r="DU29" s="92">
        <v>0</v>
      </c>
      <c r="DV29" s="92">
        <v>41930</v>
      </c>
      <c r="DW29" s="92">
        <v>0</v>
      </c>
      <c r="DX29" s="92">
        <v>0</v>
      </c>
      <c r="DY29" s="99">
        <f t="shared" si="27"/>
        <v>6</v>
      </c>
      <c r="DZ29" s="100" t="str">
        <f t="shared" si="28"/>
        <v>5</v>
      </c>
      <c r="EA29" s="99">
        <v>100</v>
      </c>
      <c r="EB29" s="100" t="str">
        <f t="shared" si="30"/>
        <v>20</v>
      </c>
      <c r="EC29" s="99">
        <v>50</v>
      </c>
      <c r="ED29" s="92" t="str">
        <f t="shared" si="32"/>
        <v>10</v>
      </c>
      <c r="EE29" s="100">
        <f t="shared" si="33"/>
        <v>35</v>
      </c>
      <c r="EF29" s="87">
        <f t="shared" si="34"/>
        <v>260</v>
      </c>
      <c r="EG29" s="110">
        <v>25265</v>
      </c>
      <c r="EH29" s="111">
        <v>565416</v>
      </c>
      <c r="EI29" s="103">
        <f t="shared" si="35"/>
        <v>4468</v>
      </c>
      <c r="EJ29" s="104" t="str">
        <f t="shared" si="36"/>
        <v>30</v>
      </c>
      <c r="EK29" s="109">
        <v>30</v>
      </c>
      <c r="EL29" s="100" t="str">
        <f t="shared" si="37"/>
        <v>30</v>
      </c>
      <c r="EM29" s="106">
        <v>4</v>
      </c>
      <c r="EN29" s="99">
        <f t="shared" si="38"/>
        <v>4</v>
      </c>
      <c r="EO29" s="100" t="str">
        <f t="shared" si="39"/>
        <v>0</v>
      </c>
      <c r="EP29" s="106">
        <v>29</v>
      </c>
      <c r="EQ29" s="99">
        <f t="shared" si="40"/>
        <v>100</v>
      </c>
      <c r="ER29" s="100">
        <f t="shared" si="41"/>
        <v>10</v>
      </c>
      <c r="ES29" s="106">
        <v>108</v>
      </c>
      <c r="ET29" s="99">
        <f t="shared" si="42"/>
        <v>97</v>
      </c>
      <c r="EU29" s="100" t="str">
        <f t="shared" si="43"/>
        <v>50</v>
      </c>
      <c r="EV29" s="106">
        <v>128</v>
      </c>
      <c r="EW29" s="99">
        <f t="shared" si="44"/>
        <v>91</v>
      </c>
      <c r="EX29" s="100" t="str">
        <f t="shared" si="45"/>
        <v>50</v>
      </c>
      <c r="EY29" s="107">
        <v>0</v>
      </c>
      <c r="EZ29" s="92" t="str">
        <f t="shared" si="46"/>
        <v>0</v>
      </c>
      <c r="FA29" s="107">
        <v>0</v>
      </c>
      <c r="FB29" s="92" t="str">
        <f t="shared" si="47"/>
        <v>0</v>
      </c>
      <c r="FC29" s="107">
        <v>1</v>
      </c>
      <c r="FD29" s="92" t="str">
        <f t="shared" si="48"/>
        <v>0</v>
      </c>
      <c r="FE29" s="100">
        <f t="shared" si="49"/>
        <v>60</v>
      </c>
      <c r="FF29" s="100">
        <f t="shared" si="50"/>
        <v>110</v>
      </c>
      <c r="FG29" s="100">
        <f t="shared" si="51"/>
        <v>170</v>
      </c>
      <c r="FH29" s="108">
        <f t="shared" si="52"/>
        <v>430</v>
      </c>
      <c r="FI29" s="86"/>
      <c r="FJ29" s="116"/>
    </row>
    <row r="30" spans="1:166" ht="14.4" x14ac:dyDescent="0.3">
      <c r="A30" s="43">
        <v>27</v>
      </c>
      <c r="B30" s="43" t="s">
        <v>162</v>
      </c>
      <c r="C30" s="117" t="s">
        <v>206</v>
      </c>
      <c r="D30" s="121">
        <v>25</v>
      </c>
      <c r="E30" s="121">
        <v>113</v>
      </c>
      <c r="F30" s="121">
        <v>394</v>
      </c>
      <c r="G30" s="122">
        <v>34</v>
      </c>
      <c r="H30" s="122">
        <v>82</v>
      </c>
      <c r="I30" s="102">
        <v>132</v>
      </c>
      <c r="J30" s="88">
        <v>25</v>
      </c>
      <c r="K30" s="88">
        <v>143</v>
      </c>
      <c r="L30" s="88">
        <v>176</v>
      </c>
      <c r="M30" s="88">
        <v>187</v>
      </c>
      <c r="N30" s="88">
        <v>50</v>
      </c>
      <c r="O30" s="88">
        <v>28</v>
      </c>
      <c r="P30" s="89" t="s">
        <v>207</v>
      </c>
      <c r="Q30" s="90">
        <v>25</v>
      </c>
      <c r="R30" s="90">
        <v>152</v>
      </c>
      <c r="S30" s="90">
        <v>151</v>
      </c>
      <c r="T30" s="90">
        <v>1</v>
      </c>
      <c r="U30" s="90">
        <v>412</v>
      </c>
      <c r="V30" s="90">
        <v>42</v>
      </c>
      <c r="W30" s="90">
        <v>53</v>
      </c>
      <c r="X30" s="89" t="s">
        <v>208</v>
      </c>
      <c r="Y30" s="89"/>
      <c r="Z30" s="89">
        <v>143</v>
      </c>
      <c r="AA30" s="89">
        <v>113</v>
      </c>
      <c r="AB30" s="89">
        <v>113</v>
      </c>
      <c r="AC30" s="89">
        <v>124</v>
      </c>
      <c r="AD30" s="89">
        <v>19</v>
      </c>
      <c r="AE30" s="89"/>
      <c r="AF30" s="89"/>
      <c r="AG30" s="89"/>
      <c r="AH30" s="89"/>
      <c r="AI30" s="89"/>
      <c r="AJ30" s="89"/>
      <c r="AK30" s="89"/>
      <c r="AL30" s="92">
        <v>143</v>
      </c>
      <c r="AM30" s="92">
        <v>19</v>
      </c>
      <c r="AN30" s="92">
        <v>124</v>
      </c>
      <c r="AO30" s="92">
        <f t="shared" si="0"/>
        <v>348</v>
      </c>
      <c r="AP30" s="92">
        <v>176</v>
      </c>
      <c r="AQ30" s="92">
        <v>172</v>
      </c>
      <c r="AR30" s="92">
        <v>69</v>
      </c>
      <c r="AS30" s="92">
        <v>29</v>
      </c>
      <c r="AT30" s="92">
        <v>40</v>
      </c>
      <c r="AU30" s="93" t="s">
        <v>209</v>
      </c>
      <c r="AV30" s="92" t="s">
        <v>420</v>
      </c>
      <c r="AW30" s="92" t="s">
        <v>420</v>
      </c>
      <c r="AX30" s="92" t="s">
        <v>420</v>
      </c>
      <c r="AY30" s="92" t="s">
        <v>420</v>
      </c>
      <c r="AZ30" s="92" t="s">
        <v>420</v>
      </c>
      <c r="BA30" s="92" t="s">
        <v>420</v>
      </c>
      <c r="BB30" s="92" t="s">
        <v>420</v>
      </c>
      <c r="BC30" s="92" t="s">
        <v>420</v>
      </c>
      <c r="BD30" s="92" t="s">
        <v>420</v>
      </c>
      <c r="BE30" s="92" t="s">
        <v>420</v>
      </c>
      <c r="BF30" s="92" t="s">
        <v>420</v>
      </c>
      <c r="BG30" s="92" t="s">
        <v>420</v>
      </c>
      <c r="BH30" s="92" t="s">
        <v>420</v>
      </c>
      <c r="BI30" s="92" t="s">
        <v>420</v>
      </c>
      <c r="BJ30" s="92" t="s">
        <v>420</v>
      </c>
      <c r="BK30" s="92" t="s">
        <v>420</v>
      </c>
      <c r="BL30" s="92" t="s">
        <v>420</v>
      </c>
      <c r="BM30" s="92" t="s">
        <v>420</v>
      </c>
      <c r="BN30" s="92" t="s">
        <v>420</v>
      </c>
      <c r="BO30" s="92" t="s">
        <v>420</v>
      </c>
      <c r="BP30" s="92" t="s">
        <v>420</v>
      </c>
      <c r="BQ30" s="94">
        <v>1</v>
      </c>
      <c r="BR30" s="94">
        <v>1</v>
      </c>
      <c r="BS30" s="94">
        <v>1</v>
      </c>
      <c r="BT30" s="94">
        <v>15</v>
      </c>
      <c r="BU30" s="94">
        <v>15</v>
      </c>
      <c r="BV30" s="94">
        <v>15</v>
      </c>
      <c r="BW30" s="92">
        <f>J30</f>
        <v>25</v>
      </c>
      <c r="BX30" s="92">
        <f t="shared" ref="BX30:BX31" si="93">AL30</f>
        <v>143</v>
      </c>
      <c r="BY30" s="92">
        <f t="shared" ref="BY30:BZ30" si="94">AA30</f>
        <v>113</v>
      </c>
      <c r="BZ30" s="92">
        <f t="shared" si="94"/>
        <v>113</v>
      </c>
      <c r="CA30" s="92">
        <f t="shared" ref="CA30:CB33" si="95">AD30</f>
        <v>19</v>
      </c>
      <c r="CB30" s="92">
        <f t="shared" ref="CB30:CB31" si="96">AO30</f>
        <v>348</v>
      </c>
      <c r="CC30" s="92">
        <f t="shared" si="82"/>
        <v>348</v>
      </c>
      <c r="CD30" s="92">
        <f t="shared" si="72"/>
        <v>348</v>
      </c>
      <c r="CE30" s="92">
        <f>AR30</f>
        <v>69</v>
      </c>
      <c r="CF30" s="92">
        <f t="shared" si="90"/>
        <v>69</v>
      </c>
      <c r="CG30" s="92">
        <f t="shared" si="74"/>
        <v>69</v>
      </c>
      <c r="CH30" s="92">
        <f t="shared" si="79"/>
        <v>0</v>
      </c>
      <c r="CI30" s="92">
        <f t="shared" si="79"/>
        <v>0</v>
      </c>
      <c r="CJ30" s="92">
        <f t="shared" si="79"/>
        <v>0</v>
      </c>
      <c r="CK30" s="87">
        <v>8</v>
      </c>
      <c r="CL30" s="87">
        <v>800</v>
      </c>
      <c r="CM30" s="92">
        <v>3</v>
      </c>
      <c r="CN30" s="92">
        <v>801</v>
      </c>
      <c r="CO30" s="92">
        <v>116</v>
      </c>
      <c r="CP30" s="92">
        <v>4226</v>
      </c>
      <c r="CQ30" s="92">
        <v>295</v>
      </c>
      <c r="CR30" s="92">
        <v>108</v>
      </c>
      <c r="CS30" s="92">
        <v>3333</v>
      </c>
      <c r="CT30" s="92">
        <v>3490</v>
      </c>
      <c r="CU30" s="97">
        <v>226</v>
      </c>
      <c r="CV30" s="98">
        <v>391</v>
      </c>
      <c r="CW30" s="99">
        <f t="shared" si="8"/>
        <v>100</v>
      </c>
      <c r="CX30" s="87">
        <f t="shared" si="9"/>
        <v>10</v>
      </c>
      <c r="CY30" s="99">
        <f t="shared" si="10"/>
        <v>100</v>
      </c>
      <c r="CZ30" s="87" t="str">
        <f t="shared" si="11"/>
        <v>30</v>
      </c>
      <c r="DA30" s="99">
        <f t="shared" si="12"/>
        <v>94</v>
      </c>
      <c r="DB30" s="87" t="str">
        <f t="shared" si="13"/>
        <v>30</v>
      </c>
      <c r="DC30" s="99">
        <f t="shared" si="14"/>
        <v>0</v>
      </c>
      <c r="DD30" s="99">
        <f t="shared" si="15"/>
        <v>-30</v>
      </c>
      <c r="DE30" s="99">
        <f t="shared" si="53"/>
        <v>1</v>
      </c>
      <c r="DF30" s="87" t="str">
        <f t="shared" si="16"/>
        <v>0</v>
      </c>
      <c r="DG30" s="99">
        <f t="shared" si="54"/>
        <v>0</v>
      </c>
      <c r="DH30" s="87" t="str">
        <f t="shared" si="17"/>
        <v>0</v>
      </c>
      <c r="DI30" s="99">
        <f t="shared" si="55"/>
        <v>3</v>
      </c>
      <c r="DJ30" s="87" t="str">
        <f t="shared" si="18"/>
        <v>0</v>
      </c>
      <c r="DK30" s="99">
        <f t="shared" si="19"/>
        <v>73</v>
      </c>
      <c r="DL30" s="87" t="str">
        <f t="shared" si="20"/>
        <v>20</v>
      </c>
      <c r="DM30" s="99">
        <f t="shared" si="21"/>
        <v>24</v>
      </c>
      <c r="DN30" s="87" t="str">
        <f t="shared" si="56"/>
        <v>20</v>
      </c>
      <c r="DO30" s="99">
        <f t="shared" si="22"/>
        <v>96</v>
      </c>
      <c r="DP30" s="87" t="str">
        <f t="shared" si="23"/>
        <v>30</v>
      </c>
      <c r="DQ30" s="99">
        <f t="shared" si="24"/>
        <v>58</v>
      </c>
      <c r="DR30" s="87" t="str">
        <f t="shared" si="25"/>
        <v>15</v>
      </c>
      <c r="DS30" s="87">
        <f t="shared" si="26"/>
        <v>125</v>
      </c>
      <c r="DT30" s="92">
        <v>3516</v>
      </c>
      <c r="DU30" s="92">
        <v>0</v>
      </c>
      <c r="DV30" s="92">
        <v>29914</v>
      </c>
      <c r="DW30" s="92">
        <v>0</v>
      </c>
      <c r="DX30" s="92">
        <v>0</v>
      </c>
      <c r="DY30" s="99">
        <f t="shared" si="27"/>
        <v>11</v>
      </c>
      <c r="DZ30" s="100" t="str">
        <f t="shared" si="28"/>
        <v>10</v>
      </c>
      <c r="EA30" s="99">
        <v>100</v>
      </c>
      <c r="EB30" s="100" t="str">
        <f t="shared" si="30"/>
        <v>20</v>
      </c>
      <c r="EC30" s="99">
        <v>50</v>
      </c>
      <c r="ED30" s="92" t="str">
        <f t="shared" si="32"/>
        <v>10</v>
      </c>
      <c r="EE30" s="100">
        <f t="shared" si="33"/>
        <v>40</v>
      </c>
      <c r="EF30" s="87">
        <f t="shared" si="34"/>
        <v>165</v>
      </c>
      <c r="EG30" s="110">
        <v>19005</v>
      </c>
      <c r="EH30" s="111">
        <v>226598</v>
      </c>
      <c r="EI30" s="103">
        <f t="shared" si="35"/>
        <v>8387</v>
      </c>
      <c r="EJ30" s="104" t="str">
        <f t="shared" si="36"/>
        <v>30</v>
      </c>
      <c r="EK30" s="109">
        <v>9</v>
      </c>
      <c r="EL30" s="100" t="str">
        <f t="shared" si="37"/>
        <v>30</v>
      </c>
      <c r="EM30" s="106">
        <v>0</v>
      </c>
      <c r="EN30" s="99">
        <f t="shared" si="38"/>
        <v>0</v>
      </c>
      <c r="EO30" s="100" t="str">
        <f t="shared" si="39"/>
        <v>0</v>
      </c>
      <c r="EP30" s="106">
        <v>13</v>
      </c>
      <c r="EQ30" s="99">
        <f t="shared" si="40"/>
        <v>52</v>
      </c>
      <c r="ER30" s="100">
        <f t="shared" si="41"/>
        <v>-50</v>
      </c>
      <c r="ES30" s="106">
        <v>19</v>
      </c>
      <c r="ET30" s="99">
        <f t="shared" si="42"/>
        <v>17</v>
      </c>
      <c r="EU30" s="100" t="str">
        <f t="shared" si="43"/>
        <v>10</v>
      </c>
      <c r="EV30" s="106">
        <v>32</v>
      </c>
      <c r="EW30" s="99">
        <f t="shared" si="44"/>
        <v>23</v>
      </c>
      <c r="EX30" s="100" t="str">
        <f t="shared" si="45"/>
        <v>15</v>
      </c>
      <c r="EY30" s="107">
        <v>0</v>
      </c>
      <c r="EZ30" s="92" t="str">
        <f t="shared" si="46"/>
        <v>0</v>
      </c>
      <c r="FA30" s="107">
        <v>0</v>
      </c>
      <c r="FB30" s="92" t="str">
        <f t="shared" si="47"/>
        <v>0</v>
      </c>
      <c r="FC30" s="107">
        <v>0</v>
      </c>
      <c r="FD30" s="92" t="str">
        <f t="shared" si="48"/>
        <v>0</v>
      </c>
      <c r="FE30" s="100">
        <f t="shared" si="49"/>
        <v>60</v>
      </c>
      <c r="FF30" s="100">
        <f t="shared" si="50"/>
        <v>-25</v>
      </c>
      <c r="FG30" s="100">
        <f t="shared" si="51"/>
        <v>35</v>
      </c>
      <c r="FH30" s="108">
        <f t="shared" si="52"/>
        <v>200</v>
      </c>
      <c r="FI30" s="86"/>
      <c r="FJ30" s="116"/>
    </row>
    <row r="31" spans="1:166" ht="14.4" x14ac:dyDescent="0.3">
      <c r="A31" s="43">
        <v>28</v>
      </c>
      <c r="B31" s="43" t="s">
        <v>162</v>
      </c>
      <c r="C31" s="117" t="s">
        <v>210</v>
      </c>
      <c r="D31" s="121">
        <v>21</v>
      </c>
      <c r="E31" s="121">
        <v>99</v>
      </c>
      <c r="F31" s="121">
        <v>383</v>
      </c>
      <c r="G31" s="122">
        <v>79</v>
      </c>
      <c r="H31" s="122">
        <v>113</v>
      </c>
      <c r="I31" s="102">
        <v>373</v>
      </c>
      <c r="J31" s="88">
        <v>20</v>
      </c>
      <c r="K31" s="88">
        <v>100</v>
      </c>
      <c r="L31" s="88">
        <v>180</v>
      </c>
      <c r="M31" s="88">
        <v>173</v>
      </c>
      <c r="N31" s="88">
        <v>81</v>
      </c>
      <c r="O31" s="88">
        <v>26</v>
      </c>
      <c r="P31" s="89" t="s">
        <v>211</v>
      </c>
      <c r="Q31" s="90">
        <v>20</v>
      </c>
      <c r="R31" s="90">
        <v>159</v>
      </c>
      <c r="S31" s="90">
        <v>99</v>
      </c>
      <c r="T31" s="90">
        <v>60</v>
      </c>
      <c r="U31" s="90">
        <v>384</v>
      </c>
      <c r="V31" s="90">
        <v>40</v>
      </c>
      <c r="W31" s="90">
        <v>25</v>
      </c>
      <c r="X31" s="89" t="s">
        <v>212</v>
      </c>
      <c r="Y31" s="90"/>
      <c r="Z31" s="90">
        <v>99</v>
      </c>
      <c r="AA31" s="90"/>
      <c r="AB31" s="90"/>
      <c r="AC31" s="90">
        <v>86</v>
      </c>
      <c r="AD31" s="90">
        <v>13</v>
      </c>
      <c r="AE31" s="89"/>
      <c r="AF31" s="90"/>
      <c r="AG31" s="90"/>
      <c r="AH31" s="90">
        <v>33</v>
      </c>
      <c r="AI31" s="90"/>
      <c r="AJ31" s="90"/>
      <c r="AK31" s="90"/>
      <c r="AL31" s="92">
        <v>99</v>
      </c>
      <c r="AM31" s="92">
        <v>13</v>
      </c>
      <c r="AN31" s="92">
        <v>86</v>
      </c>
      <c r="AO31" s="92">
        <f t="shared" si="0"/>
        <v>355</v>
      </c>
      <c r="AP31" s="92">
        <v>174</v>
      </c>
      <c r="AQ31" s="92">
        <v>181</v>
      </c>
      <c r="AR31" s="92">
        <v>143</v>
      </c>
      <c r="AS31" s="92">
        <v>29</v>
      </c>
      <c r="AT31" s="92">
        <v>114</v>
      </c>
      <c r="AU31" s="93" t="s">
        <v>213</v>
      </c>
      <c r="AV31" s="92">
        <v>47</v>
      </c>
      <c r="AW31" s="92">
        <v>46</v>
      </c>
      <c r="AX31" s="92">
        <v>47</v>
      </c>
      <c r="AY31" s="92">
        <v>121</v>
      </c>
      <c r="AZ31" s="92">
        <v>95</v>
      </c>
      <c r="BA31" s="92">
        <v>105</v>
      </c>
      <c r="BB31" s="92">
        <v>5</v>
      </c>
      <c r="BC31" s="92">
        <v>5</v>
      </c>
      <c r="BD31" s="92">
        <v>5</v>
      </c>
      <c r="BE31" s="92">
        <v>1</v>
      </c>
      <c r="BF31" s="92">
        <v>1</v>
      </c>
      <c r="BG31" s="92">
        <v>1</v>
      </c>
      <c r="BH31" s="92">
        <v>1</v>
      </c>
      <c r="BI31" s="92">
        <v>1</v>
      </c>
      <c r="BJ31" s="92">
        <v>1</v>
      </c>
      <c r="BK31" s="92">
        <v>99</v>
      </c>
      <c r="BL31" s="92">
        <v>65</v>
      </c>
      <c r="BM31" s="92">
        <v>99</v>
      </c>
      <c r="BN31" s="92">
        <v>85</v>
      </c>
      <c r="BO31" s="92">
        <v>25</v>
      </c>
      <c r="BP31" s="92">
        <v>85</v>
      </c>
      <c r="BQ31" s="107">
        <v>1</v>
      </c>
      <c r="BR31" s="109">
        <v>1</v>
      </c>
      <c r="BS31" s="109">
        <v>1</v>
      </c>
      <c r="BT31" s="109">
        <v>20</v>
      </c>
      <c r="BU31" s="109">
        <v>20</v>
      </c>
      <c r="BV31" s="109">
        <v>20</v>
      </c>
      <c r="BW31" s="92">
        <v>21</v>
      </c>
      <c r="BX31" s="92">
        <f t="shared" si="93"/>
        <v>99</v>
      </c>
      <c r="BY31" s="92">
        <f t="shared" ref="BY31:BY34" si="97">BX31</f>
        <v>99</v>
      </c>
      <c r="BZ31" s="92">
        <f t="shared" ref="BZ31:BZ34" si="98">BX31</f>
        <v>99</v>
      </c>
      <c r="CA31" s="92">
        <f t="shared" si="95"/>
        <v>13</v>
      </c>
      <c r="CB31" s="92">
        <f t="shared" si="96"/>
        <v>355</v>
      </c>
      <c r="CC31" s="92">
        <f t="shared" si="82"/>
        <v>355</v>
      </c>
      <c r="CD31" s="92">
        <f t="shared" si="72"/>
        <v>355</v>
      </c>
      <c r="CE31" s="92">
        <f t="shared" ref="CE31:CE33" si="99">AH31</f>
        <v>33</v>
      </c>
      <c r="CF31" s="92">
        <f t="shared" si="90"/>
        <v>33</v>
      </c>
      <c r="CG31" s="92">
        <f t="shared" si="74"/>
        <v>33</v>
      </c>
      <c r="CH31" s="92">
        <f t="shared" si="79"/>
        <v>380</v>
      </c>
      <c r="CI31" s="92">
        <f t="shared" si="79"/>
        <v>259</v>
      </c>
      <c r="CJ31" s="92">
        <f t="shared" si="79"/>
        <v>364</v>
      </c>
      <c r="CK31" s="87">
        <v>8</v>
      </c>
      <c r="CL31" s="87">
        <v>772</v>
      </c>
      <c r="CM31" s="92">
        <v>14</v>
      </c>
      <c r="CN31" s="92">
        <v>773</v>
      </c>
      <c r="CO31" s="92">
        <v>55</v>
      </c>
      <c r="CP31" s="92">
        <v>5340</v>
      </c>
      <c r="CQ31" s="92">
        <v>992</v>
      </c>
      <c r="CR31" s="92">
        <v>676</v>
      </c>
      <c r="CS31" s="92">
        <v>3706</v>
      </c>
      <c r="CT31" s="92">
        <v>4296</v>
      </c>
      <c r="CU31" s="97">
        <v>283</v>
      </c>
      <c r="CV31" s="98">
        <v>604</v>
      </c>
      <c r="CW31" s="99">
        <f t="shared" si="8"/>
        <v>100</v>
      </c>
      <c r="CX31" s="87">
        <f t="shared" si="9"/>
        <v>10</v>
      </c>
      <c r="CY31" s="99">
        <f t="shared" si="10"/>
        <v>100</v>
      </c>
      <c r="CZ31" s="87" t="str">
        <f t="shared" si="11"/>
        <v>30</v>
      </c>
      <c r="DA31" s="99">
        <f t="shared" si="12"/>
        <v>99</v>
      </c>
      <c r="DB31" s="87" t="str">
        <f t="shared" si="13"/>
        <v>30</v>
      </c>
      <c r="DC31" s="99">
        <f t="shared" si="14"/>
        <v>22</v>
      </c>
      <c r="DD31" s="99" t="str">
        <f t="shared" si="15"/>
        <v>10</v>
      </c>
      <c r="DE31" s="99">
        <f t="shared" si="53"/>
        <v>1</v>
      </c>
      <c r="DF31" s="87" t="str">
        <f t="shared" si="16"/>
        <v>0</v>
      </c>
      <c r="DG31" s="99">
        <f t="shared" si="54"/>
        <v>2</v>
      </c>
      <c r="DH31" s="87" t="str">
        <f t="shared" si="17"/>
        <v>0</v>
      </c>
      <c r="DI31" s="99">
        <f t="shared" si="55"/>
        <v>1</v>
      </c>
      <c r="DJ31" s="87" t="str">
        <f t="shared" si="18"/>
        <v>0</v>
      </c>
      <c r="DK31" s="99">
        <f t="shared" si="19"/>
        <v>59</v>
      </c>
      <c r="DL31" s="87" t="str">
        <f t="shared" si="20"/>
        <v>15</v>
      </c>
      <c r="DM31" s="99">
        <f t="shared" si="21"/>
        <v>49</v>
      </c>
      <c r="DN31" s="87" t="str">
        <f t="shared" si="56"/>
        <v>30</v>
      </c>
      <c r="DO31" s="99">
        <f t="shared" si="22"/>
        <v>86</v>
      </c>
      <c r="DP31" s="87" t="str">
        <f t="shared" si="23"/>
        <v>30</v>
      </c>
      <c r="DQ31" s="99">
        <f t="shared" si="24"/>
        <v>47</v>
      </c>
      <c r="DR31" s="87" t="str">
        <f t="shared" si="25"/>
        <v>15</v>
      </c>
      <c r="DS31" s="87">
        <f t="shared" si="26"/>
        <v>170</v>
      </c>
      <c r="DT31" s="92">
        <v>4301</v>
      </c>
      <c r="DU31" s="92">
        <v>0</v>
      </c>
      <c r="DV31" s="92">
        <v>34123</v>
      </c>
      <c r="DW31" s="92">
        <v>0</v>
      </c>
      <c r="DX31" s="92">
        <v>0</v>
      </c>
      <c r="DY31" s="99">
        <f t="shared" si="27"/>
        <v>11</v>
      </c>
      <c r="DZ31" s="100" t="str">
        <f t="shared" si="28"/>
        <v>10</v>
      </c>
      <c r="EA31" s="99">
        <f>ROUND(IFERROR(DU31/DW31,0)*100,0)</f>
        <v>0</v>
      </c>
      <c r="EB31" s="100" t="str">
        <f t="shared" si="30"/>
        <v>0</v>
      </c>
      <c r="EC31" s="99">
        <f t="shared" ref="EC31:EC35" si="100">ROUND(IFERROR(DX31/DV31,0)*100,0)</f>
        <v>0</v>
      </c>
      <c r="ED31" s="92" t="str">
        <f t="shared" si="32"/>
        <v>0</v>
      </c>
      <c r="EE31" s="100">
        <f t="shared" si="33"/>
        <v>10</v>
      </c>
      <c r="EF31" s="87">
        <f t="shared" si="34"/>
        <v>180</v>
      </c>
      <c r="EG31" s="110">
        <v>22650</v>
      </c>
      <c r="EH31" s="111">
        <v>429652</v>
      </c>
      <c r="EI31" s="103">
        <f t="shared" si="35"/>
        <v>5272</v>
      </c>
      <c r="EJ31" s="104" t="str">
        <f t="shared" si="36"/>
        <v>30</v>
      </c>
      <c r="EK31" s="109">
        <v>23</v>
      </c>
      <c r="EL31" s="100" t="str">
        <f t="shared" si="37"/>
        <v>30</v>
      </c>
      <c r="EM31" s="106">
        <v>2</v>
      </c>
      <c r="EN31" s="99">
        <f t="shared" si="38"/>
        <v>2</v>
      </c>
      <c r="EO31" s="100" t="str">
        <f t="shared" si="39"/>
        <v>0</v>
      </c>
      <c r="EP31" s="106">
        <v>21</v>
      </c>
      <c r="EQ31" s="99">
        <f t="shared" si="40"/>
        <v>100</v>
      </c>
      <c r="ER31" s="100">
        <f t="shared" si="41"/>
        <v>10</v>
      </c>
      <c r="ES31" s="106">
        <v>27</v>
      </c>
      <c r="ET31" s="99">
        <f t="shared" si="42"/>
        <v>27</v>
      </c>
      <c r="EU31" s="100" t="str">
        <f t="shared" si="43"/>
        <v>15</v>
      </c>
      <c r="EV31" s="106">
        <v>31</v>
      </c>
      <c r="EW31" s="99">
        <f t="shared" si="44"/>
        <v>26</v>
      </c>
      <c r="EX31" s="100" t="str">
        <f t="shared" si="45"/>
        <v>15</v>
      </c>
      <c r="EY31" s="107">
        <v>0</v>
      </c>
      <c r="EZ31" s="92" t="str">
        <f t="shared" si="46"/>
        <v>0</v>
      </c>
      <c r="FA31" s="107">
        <v>0</v>
      </c>
      <c r="FB31" s="92" t="str">
        <f t="shared" si="47"/>
        <v>0</v>
      </c>
      <c r="FC31" s="107">
        <v>11</v>
      </c>
      <c r="FD31" s="92" t="str">
        <f t="shared" si="48"/>
        <v>5</v>
      </c>
      <c r="FE31" s="100">
        <f t="shared" si="49"/>
        <v>60</v>
      </c>
      <c r="FF31" s="100">
        <f t="shared" si="50"/>
        <v>45</v>
      </c>
      <c r="FG31" s="100">
        <f t="shared" si="51"/>
        <v>105</v>
      </c>
      <c r="FH31" s="108">
        <f t="shared" si="52"/>
        <v>285</v>
      </c>
      <c r="FI31" s="86"/>
      <c r="FJ31" s="116"/>
    </row>
    <row r="32" spans="1:166" ht="14.4" x14ac:dyDescent="0.3">
      <c r="A32" s="43">
        <v>29</v>
      </c>
      <c r="B32" s="43" t="s">
        <v>125</v>
      </c>
      <c r="C32" s="117" t="s">
        <v>214</v>
      </c>
      <c r="D32" s="121">
        <v>21</v>
      </c>
      <c r="E32" s="121">
        <v>26</v>
      </c>
      <c r="F32" s="121">
        <v>757</v>
      </c>
      <c r="G32" s="122">
        <v>335</v>
      </c>
      <c r="H32" s="122">
        <v>136</v>
      </c>
      <c r="I32" s="102">
        <v>950</v>
      </c>
      <c r="J32" s="88">
        <v>22</v>
      </c>
      <c r="K32" s="88">
        <v>317</v>
      </c>
      <c r="L32" s="88">
        <v>440</v>
      </c>
      <c r="M32" s="88">
        <v>333</v>
      </c>
      <c r="N32" s="88">
        <v>396</v>
      </c>
      <c r="O32" s="88">
        <v>41</v>
      </c>
      <c r="P32" s="89" t="s">
        <v>215</v>
      </c>
      <c r="Q32" s="90">
        <v>19</v>
      </c>
      <c r="R32" s="90">
        <v>26</v>
      </c>
      <c r="S32" s="90">
        <v>0</v>
      </c>
      <c r="T32" s="90">
        <v>0</v>
      </c>
      <c r="U32" s="90">
        <v>647</v>
      </c>
      <c r="V32" s="90">
        <v>50</v>
      </c>
      <c r="W32" s="90">
        <v>125</v>
      </c>
      <c r="X32" s="89" t="s">
        <v>453</v>
      </c>
      <c r="Y32" s="90">
        <v>21</v>
      </c>
      <c r="Z32" s="90">
        <v>26</v>
      </c>
      <c r="AA32" s="90"/>
      <c r="AB32" s="90"/>
      <c r="AC32" s="90">
        <v>0</v>
      </c>
      <c r="AD32" s="90">
        <v>26</v>
      </c>
      <c r="AE32" s="90">
        <v>840</v>
      </c>
      <c r="AF32" s="90"/>
      <c r="AG32" s="90"/>
      <c r="AH32" s="90">
        <v>57</v>
      </c>
      <c r="AI32" s="90">
        <v>56</v>
      </c>
      <c r="AJ32" s="90"/>
      <c r="AK32" s="90"/>
      <c r="AL32" s="92">
        <v>26</v>
      </c>
      <c r="AM32" s="92">
        <v>26</v>
      </c>
      <c r="AN32" s="92">
        <v>0</v>
      </c>
      <c r="AO32" s="92">
        <f t="shared" si="0"/>
        <v>846</v>
      </c>
      <c r="AP32" s="92">
        <v>440</v>
      </c>
      <c r="AQ32" s="92">
        <v>406</v>
      </c>
      <c r="AR32" s="92">
        <v>307</v>
      </c>
      <c r="AS32" s="92">
        <v>47</v>
      </c>
      <c r="AT32" s="92">
        <v>260</v>
      </c>
      <c r="AU32" s="93" t="s">
        <v>216</v>
      </c>
      <c r="AV32" s="92">
        <v>136</v>
      </c>
      <c r="AW32" s="92">
        <v>136</v>
      </c>
      <c r="AX32" s="92">
        <v>136</v>
      </c>
      <c r="AY32" s="92">
        <v>106</v>
      </c>
      <c r="AZ32" s="92">
        <v>103</v>
      </c>
      <c r="BA32" s="92">
        <v>106</v>
      </c>
      <c r="BB32" s="92">
        <v>34</v>
      </c>
      <c r="BC32" s="92">
        <v>34</v>
      </c>
      <c r="BD32" s="92">
        <v>34</v>
      </c>
      <c r="BE32" s="92">
        <v>1</v>
      </c>
      <c r="BF32" s="92">
        <v>1</v>
      </c>
      <c r="BG32" s="92">
        <v>1</v>
      </c>
      <c r="BH32" s="92">
        <v>1</v>
      </c>
      <c r="BI32" s="92">
        <v>1</v>
      </c>
      <c r="BJ32" s="92">
        <v>1</v>
      </c>
      <c r="BK32" s="92">
        <v>185</v>
      </c>
      <c r="BL32" s="92">
        <v>0</v>
      </c>
      <c r="BM32" s="92">
        <v>185</v>
      </c>
      <c r="BN32" s="92">
        <v>128</v>
      </c>
      <c r="BO32" s="92">
        <v>110</v>
      </c>
      <c r="BP32" s="92">
        <v>120</v>
      </c>
      <c r="BQ32" s="107">
        <v>1</v>
      </c>
      <c r="BR32" s="109">
        <v>1</v>
      </c>
      <c r="BS32" s="109">
        <v>1</v>
      </c>
      <c r="BT32" s="109">
        <v>0</v>
      </c>
      <c r="BU32" s="109">
        <v>0</v>
      </c>
      <c r="BV32" s="109">
        <v>0</v>
      </c>
      <c r="BW32" s="92">
        <f t="shared" ref="BW32:BX32" si="101">Y32</f>
        <v>21</v>
      </c>
      <c r="BX32" s="92">
        <f t="shared" si="101"/>
        <v>26</v>
      </c>
      <c r="BY32" s="92">
        <f t="shared" si="97"/>
        <v>26</v>
      </c>
      <c r="BZ32" s="92">
        <f t="shared" si="98"/>
        <v>26</v>
      </c>
      <c r="CA32" s="92">
        <f t="shared" si="95"/>
        <v>26</v>
      </c>
      <c r="CB32" s="92">
        <f t="shared" si="95"/>
        <v>840</v>
      </c>
      <c r="CC32" s="92">
        <f t="shared" si="82"/>
        <v>840</v>
      </c>
      <c r="CD32" s="92">
        <f t="shared" si="72"/>
        <v>840</v>
      </c>
      <c r="CE32" s="92">
        <f t="shared" si="99"/>
        <v>57</v>
      </c>
      <c r="CF32" s="92">
        <f>AI32</f>
        <v>56</v>
      </c>
      <c r="CG32" s="92">
        <f t="shared" si="74"/>
        <v>57</v>
      </c>
      <c r="CH32" s="92">
        <f t="shared" si="79"/>
        <v>592</v>
      </c>
      <c r="CI32" s="92">
        <f t="shared" si="79"/>
        <v>386</v>
      </c>
      <c r="CJ32" s="92">
        <f t="shared" si="79"/>
        <v>584</v>
      </c>
      <c r="CK32" s="87">
        <v>33</v>
      </c>
      <c r="CL32" s="87">
        <v>1179</v>
      </c>
      <c r="CM32" s="92">
        <v>13</v>
      </c>
      <c r="CN32" s="92">
        <v>1180</v>
      </c>
      <c r="CO32" s="92">
        <v>33</v>
      </c>
      <c r="CP32" s="92">
        <v>16618</v>
      </c>
      <c r="CQ32" s="92">
        <v>4246</v>
      </c>
      <c r="CR32" s="92">
        <v>4850</v>
      </c>
      <c r="CS32" s="92">
        <v>13470</v>
      </c>
      <c r="CT32" s="92">
        <v>13648</v>
      </c>
      <c r="CU32" s="97">
        <v>959</v>
      </c>
      <c r="CV32" s="98">
        <v>2507</v>
      </c>
      <c r="CW32" s="99">
        <f t="shared" si="8"/>
        <v>100</v>
      </c>
      <c r="CX32" s="87">
        <f t="shared" si="9"/>
        <v>10</v>
      </c>
      <c r="CY32" s="99">
        <f t="shared" si="10"/>
        <v>100</v>
      </c>
      <c r="CZ32" s="87" t="str">
        <f t="shared" si="11"/>
        <v>30</v>
      </c>
      <c r="DA32" s="99">
        <f t="shared" si="12"/>
        <v>84</v>
      </c>
      <c r="DB32" s="87" t="str">
        <f t="shared" si="13"/>
        <v>20</v>
      </c>
      <c r="DC32" s="99">
        <f t="shared" si="14"/>
        <v>57</v>
      </c>
      <c r="DD32" s="99" t="str">
        <f t="shared" si="15"/>
        <v>20</v>
      </c>
      <c r="DE32" s="99">
        <f t="shared" si="53"/>
        <v>3</v>
      </c>
      <c r="DF32" s="87" t="str">
        <f t="shared" si="16"/>
        <v>0</v>
      </c>
      <c r="DG32" s="99">
        <f t="shared" si="54"/>
        <v>1</v>
      </c>
      <c r="DH32" s="87" t="str">
        <f t="shared" si="17"/>
        <v>0</v>
      </c>
      <c r="DI32" s="99">
        <f t="shared" si="55"/>
        <v>0</v>
      </c>
      <c r="DJ32" s="87" t="str">
        <f t="shared" si="18"/>
        <v>0</v>
      </c>
      <c r="DK32" s="99">
        <f t="shared" si="19"/>
        <v>47</v>
      </c>
      <c r="DL32" s="87" t="str">
        <f t="shared" si="20"/>
        <v>15</v>
      </c>
      <c r="DM32" s="99">
        <f t="shared" si="21"/>
        <v>71</v>
      </c>
      <c r="DN32" s="87" t="str">
        <f t="shared" si="56"/>
        <v>40</v>
      </c>
      <c r="DO32" s="99">
        <f t="shared" si="22"/>
        <v>99</v>
      </c>
      <c r="DP32" s="87" t="str">
        <f t="shared" si="23"/>
        <v>30</v>
      </c>
      <c r="DQ32" s="99">
        <f t="shared" si="24"/>
        <v>38</v>
      </c>
      <c r="DR32" s="87" t="str">
        <f t="shared" si="25"/>
        <v>10</v>
      </c>
      <c r="DS32" s="87">
        <f t="shared" si="26"/>
        <v>175</v>
      </c>
      <c r="DT32" s="92">
        <v>13806</v>
      </c>
      <c r="DU32" s="92">
        <v>0</v>
      </c>
      <c r="DV32" s="92">
        <v>80218</v>
      </c>
      <c r="DW32" s="92">
        <v>0</v>
      </c>
      <c r="DX32" s="92">
        <v>18169</v>
      </c>
      <c r="DY32" s="99">
        <f t="shared" si="27"/>
        <v>34</v>
      </c>
      <c r="DZ32" s="100" t="str">
        <f t="shared" si="28"/>
        <v>20</v>
      </c>
      <c r="EA32" s="99">
        <v>100</v>
      </c>
      <c r="EB32" s="100" t="str">
        <f t="shared" si="30"/>
        <v>20</v>
      </c>
      <c r="EC32" s="99">
        <f t="shared" si="100"/>
        <v>23</v>
      </c>
      <c r="ED32" s="92" t="str">
        <f t="shared" si="32"/>
        <v>0</v>
      </c>
      <c r="EE32" s="100">
        <f t="shared" si="33"/>
        <v>40</v>
      </c>
      <c r="EF32" s="87">
        <f t="shared" si="34"/>
        <v>215</v>
      </c>
      <c r="EG32" s="110">
        <v>71103</v>
      </c>
      <c r="EH32" s="111">
        <v>1008708</v>
      </c>
      <c r="EI32" s="103">
        <f t="shared" si="35"/>
        <v>7049</v>
      </c>
      <c r="EJ32" s="104" t="str">
        <f t="shared" si="36"/>
        <v>30</v>
      </c>
      <c r="EK32" s="109">
        <v>35</v>
      </c>
      <c r="EL32" s="100" t="str">
        <f t="shared" si="37"/>
        <v>30</v>
      </c>
      <c r="EM32" s="106">
        <v>1</v>
      </c>
      <c r="EN32" s="99">
        <f t="shared" si="38"/>
        <v>4</v>
      </c>
      <c r="EO32" s="100" t="str">
        <f t="shared" si="39"/>
        <v>0</v>
      </c>
      <c r="EP32" s="106">
        <v>21</v>
      </c>
      <c r="EQ32" s="99">
        <f t="shared" si="40"/>
        <v>100</v>
      </c>
      <c r="ER32" s="100">
        <f t="shared" si="41"/>
        <v>10</v>
      </c>
      <c r="ES32" s="106">
        <v>26</v>
      </c>
      <c r="ET32" s="99">
        <f t="shared" si="42"/>
        <v>100</v>
      </c>
      <c r="EU32" s="100" t="str">
        <f t="shared" si="43"/>
        <v>50</v>
      </c>
      <c r="EV32" s="106">
        <v>47</v>
      </c>
      <c r="EW32" s="99">
        <f t="shared" si="44"/>
        <v>100</v>
      </c>
      <c r="EX32" s="100" t="str">
        <f t="shared" si="45"/>
        <v>50</v>
      </c>
      <c r="EY32" s="107">
        <v>1</v>
      </c>
      <c r="EZ32" s="92" t="str">
        <f t="shared" si="46"/>
        <v>10</v>
      </c>
      <c r="FA32" s="107">
        <v>0</v>
      </c>
      <c r="FB32" s="92" t="str">
        <f t="shared" si="47"/>
        <v>0</v>
      </c>
      <c r="FC32" s="107">
        <v>0</v>
      </c>
      <c r="FD32" s="92" t="str">
        <f t="shared" si="48"/>
        <v>0</v>
      </c>
      <c r="FE32" s="100">
        <f t="shared" si="49"/>
        <v>60</v>
      </c>
      <c r="FF32" s="100">
        <f t="shared" si="50"/>
        <v>120</v>
      </c>
      <c r="FG32" s="100">
        <f t="shared" si="51"/>
        <v>180</v>
      </c>
      <c r="FH32" s="108">
        <f t="shared" si="52"/>
        <v>395</v>
      </c>
      <c r="FI32" s="86"/>
      <c r="FJ32" s="116"/>
    </row>
    <row r="33" spans="1:166" ht="14.4" x14ac:dyDescent="0.3">
      <c r="A33" s="43">
        <v>30</v>
      </c>
      <c r="B33" s="43" t="s">
        <v>130</v>
      </c>
      <c r="C33" s="117" t="s">
        <v>217</v>
      </c>
      <c r="D33" s="121">
        <v>33</v>
      </c>
      <c r="E33" s="121">
        <v>463</v>
      </c>
      <c r="F33" s="121">
        <v>2500</v>
      </c>
      <c r="G33" s="122">
        <v>1183</v>
      </c>
      <c r="H33" s="122">
        <v>722</v>
      </c>
      <c r="I33" s="102">
        <v>4101</v>
      </c>
      <c r="J33" s="88">
        <v>31</v>
      </c>
      <c r="K33" s="88">
        <v>463</v>
      </c>
      <c r="L33" s="88">
        <v>1169</v>
      </c>
      <c r="M33" s="88">
        <v>1280</v>
      </c>
      <c r="N33" s="88">
        <v>1778</v>
      </c>
      <c r="O33" s="88">
        <v>112</v>
      </c>
      <c r="P33" s="89" t="s">
        <v>218</v>
      </c>
      <c r="Q33" s="90">
        <v>31</v>
      </c>
      <c r="R33" s="90">
        <v>408</v>
      </c>
      <c r="S33" s="90">
        <v>408</v>
      </c>
      <c r="T33" s="90">
        <v>0</v>
      </c>
      <c r="U33" s="90">
        <v>2979</v>
      </c>
      <c r="V33" s="90">
        <v>277</v>
      </c>
      <c r="W33" s="90">
        <v>2</v>
      </c>
      <c r="X33" s="89" t="s">
        <v>219</v>
      </c>
      <c r="Y33" s="89">
        <v>33</v>
      </c>
      <c r="Z33" s="89"/>
      <c r="AA33" s="89"/>
      <c r="AB33" s="89"/>
      <c r="AC33" s="89"/>
      <c r="AD33" s="89"/>
      <c r="AE33" s="89">
        <v>2346</v>
      </c>
      <c r="AF33" s="89"/>
      <c r="AG33" s="89"/>
      <c r="AH33" s="89">
        <v>154</v>
      </c>
      <c r="AI33" s="89"/>
      <c r="AJ33" s="89"/>
      <c r="AK33" s="89"/>
      <c r="AL33" s="92">
        <v>463</v>
      </c>
      <c r="AM33" s="92">
        <v>55</v>
      </c>
      <c r="AN33" s="92">
        <v>408</v>
      </c>
      <c r="AO33" s="92">
        <f t="shared" si="0"/>
        <v>2406</v>
      </c>
      <c r="AP33" s="92">
        <v>1270</v>
      </c>
      <c r="AQ33" s="92">
        <v>1136</v>
      </c>
      <c r="AR33" s="92">
        <v>674</v>
      </c>
      <c r="AS33" s="92">
        <v>129</v>
      </c>
      <c r="AT33" s="92">
        <v>545</v>
      </c>
      <c r="AU33" s="93" t="s">
        <v>220</v>
      </c>
      <c r="AV33" s="92">
        <v>252</v>
      </c>
      <c r="AW33" s="92">
        <v>252</v>
      </c>
      <c r="AX33" s="92">
        <v>252</v>
      </c>
      <c r="AY33" s="92">
        <v>524</v>
      </c>
      <c r="AZ33" s="92">
        <v>524</v>
      </c>
      <c r="BA33" s="92">
        <v>524</v>
      </c>
      <c r="BB33" s="92">
        <v>145</v>
      </c>
      <c r="BC33" s="92">
        <v>145</v>
      </c>
      <c r="BD33" s="92">
        <v>145</v>
      </c>
      <c r="BE33" s="92">
        <v>51</v>
      </c>
      <c r="BF33" s="92">
        <v>51</v>
      </c>
      <c r="BG33" s="92">
        <v>51</v>
      </c>
      <c r="BH33" s="92">
        <v>56</v>
      </c>
      <c r="BI33" s="92">
        <v>56</v>
      </c>
      <c r="BJ33" s="92">
        <v>56</v>
      </c>
      <c r="BK33" s="92">
        <v>434</v>
      </c>
      <c r="BL33" s="92">
        <v>103</v>
      </c>
      <c r="BM33" s="92">
        <v>434</v>
      </c>
      <c r="BN33" s="92">
        <v>40</v>
      </c>
      <c r="BO33" s="92">
        <v>21</v>
      </c>
      <c r="BP33" s="92">
        <v>40</v>
      </c>
      <c r="BQ33" s="107">
        <v>5</v>
      </c>
      <c r="BR33" s="109">
        <v>5</v>
      </c>
      <c r="BS33" s="109">
        <v>5</v>
      </c>
      <c r="BT33" s="109">
        <v>5</v>
      </c>
      <c r="BU33" s="109">
        <v>5</v>
      </c>
      <c r="BV33" s="109">
        <v>5</v>
      </c>
      <c r="BW33" s="92">
        <f>Y33</f>
        <v>33</v>
      </c>
      <c r="BX33" s="92">
        <f>AL33</f>
        <v>463</v>
      </c>
      <c r="BY33" s="92">
        <f t="shared" si="97"/>
        <v>463</v>
      </c>
      <c r="BZ33" s="92">
        <f t="shared" si="98"/>
        <v>463</v>
      </c>
      <c r="CA33" s="92">
        <f>AM33</f>
        <v>55</v>
      </c>
      <c r="CB33" s="92">
        <f t="shared" si="95"/>
        <v>2346</v>
      </c>
      <c r="CC33" s="92">
        <f t="shared" si="82"/>
        <v>2346</v>
      </c>
      <c r="CD33" s="92">
        <f t="shared" si="72"/>
        <v>2346</v>
      </c>
      <c r="CE33" s="92">
        <f t="shared" si="99"/>
        <v>154</v>
      </c>
      <c r="CF33" s="92">
        <f t="shared" ref="CF33:CF36" si="102">CE33</f>
        <v>154</v>
      </c>
      <c r="CG33" s="92">
        <f t="shared" si="74"/>
        <v>154</v>
      </c>
      <c r="CH33" s="92">
        <f t="shared" si="79"/>
        <v>1512</v>
      </c>
      <c r="CI33" s="92">
        <f t="shared" si="79"/>
        <v>1162</v>
      </c>
      <c r="CJ33" s="92">
        <f t="shared" si="79"/>
        <v>1512</v>
      </c>
      <c r="CK33" s="87">
        <v>2999</v>
      </c>
      <c r="CL33" s="87">
        <v>4392</v>
      </c>
      <c r="CM33" s="92">
        <v>807</v>
      </c>
      <c r="CN33" s="92">
        <v>4393</v>
      </c>
      <c r="CO33" s="92">
        <v>188</v>
      </c>
      <c r="CP33" s="92">
        <v>71113</v>
      </c>
      <c r="CQ33" s="92">
        <v>24869</v>
      </c>
      <c r="CR33" s="92">
        <v>14846</v>
      </c>
      <c r="CS33" s="92">
        <v>48149</v>
      </c>
      <c r="CT33" s="92">
        <v>50430</v>
      </c>
      <c r="CU33" s="97">
        <v>15035</v>
      </c>
      <c r="CV33" s="98">
        <v>20459</v>
      </c>
      <c r="CW33" s="99">
        <f t="shared" si="8"/>
        <v>100</v>
      </c>
      <c r="CX33" s="87">
        <f t="shared" si="9"/>
        <v>10</v>
      </c>
      <c r="CY33" s="99">
        <f t="shared" si="10"/>
        <v>100</v>
      </c>
      <c r="CZ33" s="87" t="str">
        <f t="shared" si="11"/>
        <v>30</v>
      </c>
      <c r="DA33" s="99">
        <f t="shared" si="12"/>
        <v>100</v>
      </c>
      <c r="DB33" s="87" t="str">
        <f t="shared" si="13"/>
        <v>30</v>
      </c>
      <c r="DC33" s="99">
        <f t="shared" si="14"/>
        <v>78</v>
      </c>
      <c r="DD33" s="99" t="str">
        <f t="shared" si="15"/>
        <v>30</v>
      </c>
      <c r="DE33" s="99">
        <f t="shared" si="53"/>
        <v>68</v>
      </c>
      <c r="DF33" s="87" t="str">
        <f t="shared" si="16"/>
        <v>20</v>
      </c>
      <c r="DG33" s="99">
        <f t="shared" si="54"/>
        <v>18</v>
      </c>
      <c r="DH33" s="87" t="str">
        <f t="shared" si="17"/>
        <v>5</v>
      </c>
      <c r="DI33" s="99">
        <f t="shared" si="55"/>
        <v>0</v>
      </c>
      <c r="DJ33" s="87" t="str">
        <f t="shared" si="18"/>
        <v>0</v>
      </c>
      <c r="DK33" s="99">
        <f t="shared" si="19"/>
        <v>63</v>
      </c>
      <c r="DL33" s="87" t="str">
        <f t="shared" si="20"/>
        <v>20</v>
      </c>
      <c r="DM33" s="99">
        <f t="shared" si="21"/>
        <v>99</v>
      </c>
      <c r="DN33" s="87" t="str">
        <f t="shared" si="56"/>
        <v>50</v>
      </c>
      <c r="DO33" s="99">
        <f t="shared" si="22"/>
        <v>95</v>
      </c>
      <c r="DP33" s="87" t="str">
        <f t="shared" si="23"/>
        <v>30</v>
      </c>
      <c r="DQ33" s="99">
        <f t="shared" si="24"/>
        <v>73</v>
      </c>
      <c r="DR33" s="87" t="str">
        <f t="shared" si="25"/>
        <v>20</v>
      </c>
      <c r="DS33" s="87">
        <f t="shared" si="26"/>
        <v>245</v>
      </c>
      <c r="DT33" s="92">
        <v>51898</v>
      </c>
      <c r="DU33" s="92">
        <v>7</v>
      </c>
      <c r="DV33" s="92">
        <v>402758</v>
      </c>
      <c r="DW33" s="92">
        <v>7</v>
      </c>
      <c r="DX33" s="92">
        <v>53516</v>
      </c>
      <c r="DY33" s="99">
        <f t="shared" si="27"/>
        <v>23</v>
      </c>
      <c r="DZ33" s="100" t="str">
        <f t="shared" si="28"/>
        <v>15</v>
      </c>
      <c r="EA33" s="99">
        <f>ROUND(IFERROR(DU33/DW33,0)*100,0)</f>
        <v>100</v>
      </c>
      <c r="EB33" s="100" t="str">
        <f t="shared" si="30"/>
        <v>20</v>
      </c>
      <c r="EC33" s="99">
        <f t="shared" si="100"/>
        <v>13</v>
      </c>
      <c r="ED33" s="92" t="str">
        <f t="shared" si="32"/>
        <v>0</v>
      </c>
      <c r="EE33" s="100">
        <f t="shared" si="33"/>
        <v>35</v>
      </c>
      <c r="EF33" s="87">
        <f t="shared" si="34"/>
        <v>280</v>
      </c>
      <c r="EG33" s="110">
        <v>211469</v>
      </c>
      <c r="EH33" s="111">
        <v>3565538</v>
      </c>
      <c r="EI33" s="103">
        <f t="shared" si="35"/>
        <v>5931</v>
      </c>
      <c r="EJ33" s="104" t="str">
        <f t="shared" si="36"/>
        <v>30</v>
      </c>
      <c r="EK33" s="109">
        <v>192</v>
      </c>
      <c r="EL33" s="100" t="str">
        <f t="shared" si="37"/>
        <v>30</v>
      </c>
      <c r="EM33" s="106">
        <v>90</v>
      </c>
      <c r="EN33" s="99">
        <f t="shared" si="38"/>
        <v>19</v>
      </c>
      <c r="EO33" s="100" t="str">
        <f t="shared" si="39"/>
        <v>5</v>
      </c>
      <c r="EP33" s="106">
        <v>33</v>
      </c>
      <c r="EQ33" s="99">
        <f t="shared" si="40"/>
        <v>100</v>
      </c>
      <c r="ER33" s="100">
        <f t="shared" si="41"/>
        <v>10</v>
      </c>
      <c r="ES33" s="106">
        <v>462</v>
      </c>
      <c r="ET33" s="99">
        <f t="shared" si="42"/>
        <v>100</v>
      </c>
      <c r="EU33" s="100" t="str">
        <f t="shared" si="43"/>
        <v>50</v>
      </c>
      <c r="EV33" s="106">
        <v>490</v>
      </c>
      <c r="EW33" s="99">
        <f t="shared" si="44"/>
        <v>99</v>
      </c>
      <c r="EX33" s="100" t="str">
        <f t="shared" si="45"/>
        <v>50</v>
      </c>
      <c r="EY33" s="107">
        <v>1</v>
      </c>
      <c r="EZ33" s="92" t="str">
        <f t="shared" si="46"/>
        <v>10</v>
      </c>
      <c r="FA33" s="107">
        <v>67</v>
      </c>
      <c r="FB33" s="92" t="str">
        <f t="shared" si="47"/>
        <v>20</v>
      </c>
      <c r="FC33" s="107">
        <v>71</v>
      </c>
      <c r="FD33" s="92" t="str">
        <f t="shared" si="48"/>
        <v>20</v>
      </c>
      <c r="FE33" s="100">
        <f t="shared" si="49"/>
        <v>65</v>
      </c>
      <c r="FF33" s="100">
        <f t="shared" si="50"/>
        <v>160</v>
      </c>
      <c r="FG33" s="100">
        <f t="shared" si="51"/>
        <v>225</v>
      </c>
      <c r="FH33" s="108">
        <f t="shared" si="52"/>
        <v>505</v>
      </c>
      <c r="FI33" s="86"/>
      <c r="FJ33" s="116"/>
    </row>
    <row r="34" spans="1:166" ht="14.4" x14ac:dyDescent="0.3">
      <c r="A34" s="43">
        <v>31</v>
      </c>
      <c r="B34" s="43" t="s">
        <v>183</v>
      </c>
      <c r="C34" s="117" t="s">
        <v>221</v>
      </c>
      <c r="D34" s="121">
        <v>26</v>
      </c>
      <c r="E34" s="121">
        <v>33</v>
      </c>
      <c r="F34" s="121">
        <v>1446</v>
      </c>
      <c r="G34" s="122">
        <v>252</v>
      </c>
      <c r="H34" s="122">
        <v>721</v>
      </c>
      <c r="I34" s="102">
        <v>1146</v>
      </c>
      <c r="J34" s="88">
        <v>25</v>
      </c>
      <c r="K34" s="88">
        <v>201</v>
      </c>
      <c r="L34" s="88">
        <v>633</v>
      </c>
      <c r="M34" s="88">
        <v>831</v>
      </c>
      <c r="N34" s="88">
        <v>1211</v>
      </c>
      <c r="O34" s="88">
        <v>76</v>
      </c>
      <c r="P34" s="89" t="s">
        <v>222</v>
      </c>
      <c r="Q34" s="90">
        <v>24</v>
      </c>
      <c r="R34" s="90">
        <v>326</v>
      </c>
      <c r="S34" s="90">
        <v>293</v>
      </c>
      <c r="T34" s="90">
        <v>33</v>
      </c>
      <c r="U34" s="90">
        <v>123</v>
      </c>
      <c r="V34" s="90">
        <v>122</v>
      </c>
      <c r="W34" s="90">
        <v>18</v>
      </c>
      <c r="X34" s="89" t="s">
        <v>223</v>
      </c>
      <c r="Y34" s="90"/>
      <c r="Z34" s="90">
        <v>33</v>
      </c>
      <c r="AA34" s="90"/>
      <c r="AB34" s="90"/>
      <c r="AC34" s="90">
        <v>0</v>
      </c>
      <c r="AD34" s="90">
        <v>33</v>
      </c>
      <c r="AE34" s="90"/>
      <c r="AF34" s="90"/>
      <c r="AG34" s="90"/>
      <c r="AH34" s="90"/>
      <c r="AI34" s="90"/>
      <c r="AJ34" s="90"/>
      <c r="AK34" s="90"/>
      <c r="AL34" s="92">
        <v>33</v>
      </c>
      <c r="AM34" s="92">
        <v>33</v>
      </c>
      <c r="AN34" s="92">
        <v>0</v>
      </c>
      <c r="AO34" s="92">
        <f t="shared" si="0"/>
        <v>1459</v>
      </c>
      <c r="AP34" s="92">
        <v>833</v>
      </c>
      <c r="AQ34" s="92">
        <v>626</v>
      </c>
      <c r="AR34" s="92">
        <v>505</v>
      </c>
      <c r="AS34" s="92">
        <v>85</v>
      </c>
      <c r="AT34" s="92">
        <v>420</v>
      </c>
      <c r="AU34" s="93" t="s">
        <v>224</v>
      </c>
      <c r="AV34" s="92">
        <v>61</v>
      </c>
      <c r="AW34" s="92">
        <v>61</v>
      </c>
      <c r="AX34" s="92">
        <v>61</v>
      </c>
      <c r="AY34" s="92">
        <v>86</v>
      </c>
      <c r="AZ34" s="92">
        <v>75</v>
      </c>
      <c r="BA34" s="92">
        <v>86</v>
      </c>
      <c r="BB34" s="92">
        <v>46</v>
      </c>
      <c r="BC34" s="92">
        <v>46</v>
      </c>
      <c r="BD34" s="92">
        <v>46</v>
      </c>
      <c r="BE34" s="92">
        <v>32</v>
      </c>
      <c r="BF34" s="92">
        <v>0</v>
      </c>
      <c r="BG34" s="92">
        <v>32</v>
      </c>
      <c r="BH34" s="92">
        <v>15</v>
      </c>
      <c r="BI34" s="92">
        <v>1</v>
      </c>
      <c r="BJ34" s="92">
        <v>15</v>
      </c>
      <c r="BK34" s="92">
        <v>333</v>
      </c>
      <c r="BL34" s="92">
        <v>0</v>
      </c>
      <c r="BM34" s="92">
        <v>333</v>
      </c>
      <c r="BN34" s="92">
        <v>31</v>
      </c>
      <c r="BO34" s="92">
        <v>24</v>
      </c>
      <c r="BP34" s="92">
        <v>31</v>
      </c>
      <c r="BQ34" s="107">
        <v>2</v>
      </c>
      <c r="BR34" s="109">
        <v>2</v>
      </c>
      <c r="BS34" s="109">
        <v>2</v>
      </c>
      <c r="BT34" s="109">
        <v>1</v>
      </c>
      <c r="BU34" s="109">
        <v>1</v>
      </c>
      <c r="BV34" s="109">
        <v>1</v>
      </c>
      <c r="BW34" s="92">
        <v>26</v>
      </c>
      <c r="BX34" s="92">
        <f>Z34</f>
        <v>33</v>
      </c>
      <c r="BY34" s="92">
        <f t="shared" si="97"/>
        <v>33</v>
      </c>
      <c r="BZ34" s="92">
        <f t="shared" si="98"/>
        <v>33</v>
      </c>
      <c r="CA34" s="92">
        <f>AD34</f>
        <v>33</v>
      </c>
      <c r="CB34" s="92">
        <f t="shared" ref="CB34:CB35" si="103">AO34</f>
        <v>1459</v>
      </c>
      <c r="CC34" s="92">
        <f t="shared" si="82"/>
        <v>1459</v>
      </c>
      <c r="CD34" s="92">
        <f t="shared" si="72"/>
        <v>1459</v>
      </c>
      <c r="CE34" s="92">
        <f>AR34</f>
        <v>505</v>
      </c>
      <c r="CF34" s="92">
        <f t="shared" si="102"/>
        <v>505</v>
      </c>
      <c r="CG34" s="92">
        <f t="shared" si="74"/>
        <v>505</v>
      </c>
      <c r="CH34" s="92">
        <f t="shared" si="79"/>
        <v>607</v>
      </c>
      <c r="CI34" s="92">
        <f t="shared" si="79"/>
        <v>210</v>
      </c>
      <c r="CJ34" s="92">
        <f t="shared" si="79"/>
        <v>607</v>
      </c>
      <c r="CK34" s="87">
        <v>2</v>
      </c>
      <c r="CL34" s="87">
        <v>2283</v>
      </c>
      <c r="CM34" s="92">
        <v>47</v>
      </c>
      <c r="CN34" s="92">
        <v>2284</v>
      </c>
      <c r="CO34" s="92">
        <v>46</v>
      </c>
      <c r="CP34" s="92">
        <v>26896</v>
      </c>
      <c r="CQ34" s="92">
        <v>4751</v>
      </c>
      <c r="CR34" s="92">
        <v>5346</v>
      </c>
      <c r="CS34" s="92">
        <v>15724</v>
      </c>
      <c r="CT34" s="92">
        <v>16761</v>
      </c>
      <c r="CU34" s="97">
        <v>1029</v>
      </c>
      <c r="CV34" s="98">
        <v>2532</v>
      </c>
      <c r="CW34" s="99">
        <f t="shared" si="8"/>
        <v>100</v>
      </c>
      <c r="CX34" s="87">
        <f t="shared" si="9"/>
        <v>10</v>
      </c>
      <c r="CY34" s="99">
        <f t="shared" si="10"/>
        <v>100</v>
      </c>
      <c r="CZ34" s="87" t="str">
        <f t="shared" si="11"/>
        <v>30</v>
      </c>
      <c r="DA34" s="99">
        <f t="shared" si="12"/>
        <v>74</v>
      </c>
      <c r="DB34" s="87" t="str">
        <f t="shared" si="13"/>
        <v>15</v>
      </c>
      <c r="DC34" s="99">
        <f t="shared" si="14"/>
        <v>42</v>
      </c>
      <c r="DD34" s="99" t="str">
        <f t="shared" si="15"/>
        <v>20</v>
      </c>
      <c r="DE34" s="99">
        <f t="shared" si="53"/>
        <v>0</v>
      </c>
      <c r="DF34" s="87" t="str">
        <f t="shared" si="16"/>
        <v>0</v>
      </c>
      <c r="DG34" s="99">
        <f t="shared" si="54"/>
        <v>2</v>
      </c>
      <c r="DH34" s="87" t="str">
        <f t="shared" si="17"/>
        <v>0</v>
      </c>
      <c r="DI34" s="99">
        <f t="shared" si="55"/>
        <v>0</v>
      </c>
      <c r="DJ34" s="87" t="str">
        <f t="shared" si="18"/>
        <v>0</v>
      </c>
      <c r="DK34" s="99">
        <f t="shared" si="19"/>
        <v>47</v>
      </c>
      <c r="DL34" s="87" t="str">
        <f t="shared" si="20"/>
        <v>15</v>
      </c>
      <c r="DM34" s="99">
        <f t="shared" si="21"/>
        <v>51</v>
      </c>
      <c r="DN34" s="87" t="str">
        <f t="shared" si="56"/>
        <v>30</v>
      </c>
      <c r="DO34" s="99">
        <f t="shared" si="22"/>
        <v>94</v>
      </c>
      <c r="DP34" s="87" t="str">
        <f t="shared" si="23"/>
        <v>30</v>
      </c>
      <c r="DQ34" s="99">
        <f t="shared" si="24"/>
        <v>41</v>
      </c>
      <c r="DR34" s="87" t="str">
        <f t="shared" si="25"/>
        <v>15</v>
      </c>
      <c r="DS34" s="87">
        <f t="shared" si="26"/>
        <v>165</v>
      </c>
      <c r="DT34" s="92">
        <v>17407</v>
      </c>
      <c r="DU34" s="92">
        <v>0</v>
      </c>
      <c r="DV34" s="92">
        <v>190825</v>
      </c>
      <c r="DW34" s="92">
        <v>0</v>
      </c>
      <c r="DX34" s="92">
        <v>0</v>
      </c>
      <c r="DY34" s="99">
        <f t="shared" si="27"/>
        <v>8</v>
      </c>
      <c r="DZ34" s="100" t="str">
        <f t="shared" si="28"/>
        <v>5</v>
      </c>
      <c r="EA34" s="99">
        <v>100</v>
      </c>
      <c r="EB34" s="100" t="str">
        <f t="shared" si="30"/>
        <v>20</v>
      </c>
      <c r="EC34" s="99">
        <f t="shared" si="100"/>
        <v>0</v>
      </c>
      <c r="ED34" s="92" t="str">
        <f t="shared" si="32"/>
        <v>0</v>
      </c>
      <c r="EE34" s="100">
        <f t="shared" si="33"/>
        <v>25</v>
      </c>
      <c r="EF34" s="87">
        <f t="shared" si="34"/>
        <v>190</v>
      </c>
      <c r="EG34" s="110">
        <v>105514</v>
      </c>
      <c r="EH34" s="111">
        <v>2336444</v>
      </c>
      <c r="EI34" s="103">
        <f t="shared" si="35"/>
        <v>4516</v>
      </c>
      <c r="EJ34" s="104" t="str">
        <f t="shared" si="36"/>
        <v>30</v>
      </c>
      <c r="EK34" s="109">
        <v>5</v>
      </c>
      <c r="EL34" s="100" t="str">
        <f t="shared" si="37"/>
        <v>30</v>
      </c>
      <c r="EM34" s="106">
        <v>14</v>
      </c>
      <c r="EN34" s="99">
        <f t="shared" si="38"/>
        <v>42</v>
      </c>
      <c r="EO34" s="100" t="str">
        <f t="shared" si="39"/>
        <v>15</v>
      </c>
      <c r="EP34" s="106">
        <v>26</v>
      </c>
      <c r="EQ34" s="99">
        <f t="shared" si="40"/>
        <v>100</v>
      </c>
      <c r="ER34" s="100">
        <f t="shared" si="41"/>
        <v>10</v>
      </c>
      <c r="ES34" s="106">
        <v>33</v>
      </c>
      <c r="ET34" s="99">
        <f t="shared" si="42"/>
        <v>100</v>
      </c>
      <c r="EU34" s="100" t="str">
        <f t="shared" si="43"/>
        <v>50</v>
      </c>
      <c r="EV34" s="106">
        <v>59</v>
      </c>
      <c r="EW34" s="99">
        <f t="shared" si="44"/>
        <v>100</v>
      </c>
      <c r="EX34" s="100" t="str">
        <f t="shared" si="45"/>
        <v>50</v>
      </c>
      <c r="EY34" s="107">
        <v>0</v>
      </c>
      <c r="EZ34" s="92" t="str">
        <f t="shared" si="46"/>
        <v>0</v>
      </c>
      <c r="FA34" s="107">
        <v>0</v>
      </c>
      <c r="FB34" s="92" t="str">
        <f t="shared" si="47"/>
        <v>0</v>
      </c>
      <c r="FC34" s="107">
        <v>23</v>
      </c>
      <c r="FD34" s="92" t="str">
        <f t="shared" si="48"/>
        <v>10</v>
      </c>
      <c r="FE34" s="100">
        <f t="shared" si="49"/>
        <v>75</v>
      </c>
      <c r="FF34" s="100">
        <f t="shared" si="50"/>
        <v>120</v>
      </c>
      <c r="FG34" s="100">
        <f t="shared" si="51"/>
        <v>195</v>
      </c>
      <c r="FH34" s="108">
        <f t="shared" si="52"/>
        <v>385</v>
      </c>
      <c r="FI34" s="86"/>
      <c r="FJ34" s="116"/>
    </row>
    <row r="35" spans="1:166" ht="14.4" x14ac:dyDescent="0.3">
      <c r="A35" s="43">
        <v>32</v>
      </c>
      <c r="B35" s="43" t="s">
        <v>122</v>
      </c>
      <c r="C35" s="117" t="s">
        <v>225</v>
      </c>
      <c r="D35" s="121">
        <v>23</v>
      </c>
      <c r="E35" s="121">
        <v>120</v>
      </c>
      <c r="F35" s="121">
        <v>334</v>
      </c>
      <c r="G35" s="122">
        <v>154</v>
      </c>
      <c r="H35" s="122">
        <v>134</v>
      </c>
      <c r="I35" s="102">
        <v>234</v>
      </c>
      <c r="J35" s="88">
        <v>27</v>
      </c>
      <c r="K35" s="88">
        <v>270</v>
      </c>
      <c r="L35" s="88">
        <v>109</v>
      </c>
      <c r="M35" s="88">
        <v>172</v>
      </c>
      <c r="N35" s="88">
        <v>253</v>
      </c>
      <c r="O35" s="88">
        <v>40</v>
      </c>
      <c r="P35" s="89" t="s">
        <v>226</v>
      </c>
      <c r="Q35" s="90">
        <v>27</v>
      </c>
      <c r="R35" s="90">
        <v>30</v>
      </c>
      <c r="S35" s="90">
        <v>30</v>
      </c>
      <c r="T35" s="90">
        <v>0</v>
      </c>
      <c r="U35" s="90">
        <v>114</v>
      </c>
      <c r="V35" s="90">
        <v>52</v>
      </c>
      <c r="W35" s="90">
        <v>0</v>
      </c>
      <c r="X35" s="89" t="s">
        <v>227</v>
      </c>
      <c r="Y35" s="90">
        <v>23</v>
      </c>
      <c r="Z35" s="90"/>
      <c r="AA35" s="90">
        <v>120</v>
      </c>
      <c r="AB35" s="90">
        <v>120</v>
      </c>
      <c r="AC35" s="90"/>
      <c r="AD35" s="90"/>
      <c r="AE35" s="90"/>
      <c r="AF35" s="90"/>
      <c r="AG35" s="90"/>
      <c r="AH35" s="90">
        <v>53</v>
      </c>
      <c r="AI35" s="90"/>
      <c r="AJ35" s="90"/>
      <c r="AK35" s="90"/>
      <c r="AL35" s="92">
        <v>274</v>
      </c>
      <c r="AM35" s="92">
        <v>30</v>
      </c>
      <c r="AN35" s="92">
        <v>244</v>
      </c>
      <c r="AO35" s="92">
        <f t="shared" si="0"/>
        <v>282</v>
      </c>
      <c r="AP35" s="92">
        <v>172</v>
      </c>
      <c r="AQ35" s="92">
        <v>110</v>
      </c>
      <c r="AR35" s="92">
        <v>162</v>
      </c>
      <c r="AS35" s="92">
        <v>43</v>
      </c>
      <c r="AT35" s="92">
        <v>119</v>
      </c>
      <c r="AU35" s="93" t="s">
        <v>228</v>
      </c>
      <c r="AV35" s="92">
        <v>70</v>
      </c>
      <c r="AW35" s="92">
        <v>70</v>
      </c>
      <c r="AX35" s="92">
        <v>70</v>
      </c>
      <c r="AY35" s="92">
        <v>106</v>
      </c>
      <c r="AZ35" s="92">
        <v>106</v>
      </c>
      <c r="BA35" s="92">
        <v>106</v>
      </c>
      <c r="BB35" s="92">
        <v>33</v>
      </c>
      <c r="BC35" s="92">
        <v>33</v>
      </c>
      <c r="BD35" s="92">
        <v>33</v>
      </c>
      <c r="BE35" s="92">
        <v>5</v>
      </c>
      <c r="BF35" s="92">
        <v>5</v>
      </c>
      <c r="BG35" s="92">
        <v>5</v>
      </c>
      <c r="BH35" s="92">
        <v>23</v>
      </c>
      <c r="BI35" s="92">
        <v>23</v>
      </c>
      <c r="BJ35" s="92">
        <v>23</v>
      </c>
      <c r="BK35" s="92">
        <v>85</v>
      </c>
      <c r="BL35" s="92">
        <v>85</v>
      </c>
      <c r="BM35" s="92">
        <v>85</v>
      </c>
      <c r="BN35" s="92">
        <v>128</v>
      </c>
      <c r="BO35" s="92">
        <v>128</v>
      </c>
      <c r="BP35" s="92">
        <v>128</v>
      </c>
      <c r="BQ35" s="94">
        <v>1</v>
      </c>
      <c r="BR35" s="94">
        <v>1</v>
      </c>
      <c r="BS35" s="94">
        <v>1</v>
      </c>
      <c r="BT35" s="94">
        <v>6</v>
      </c>
      <c r="BU35" s="94">
        <v>6</v>
      </c>
      <c r="BV35" s="94">
        <v>6</v>
      </c>
      <c r="BW35" s="92">
        <f t="shared" ref="BW35:BY38" si="104">Y35</f>
        <v>23</v>
      </c>
      <c r="BX35" s="92">
        <f>AL35</f>
        <v>274</v>
      </c>
      <c r="BY35" s="92">
        <f t="shared" ref="BY35:BZ35" si="105">AA35</f>
        <v>120</v>
      </c>
      <c r="BZ35" s="92">
        <f t="shared" si="105"/>
        <v>120</v>
      </c>
      <c r="CA35" s="92">
        <f>AM35</f>
        <v>30</v>
      </c>
      <c r="CB35" s="92">
        <f t="shared" si="103"/>
        <v>282</v>
      </c>
      <c r="CC35" s="92">
        <f t="shared" si="82"/>
        <v>282</v>
      </c>
      <c r="CD35" s="92">
        <f t="shared" si="72"/>
        <v>282</v>
      </c>
      <c r="CE35" s="92">
        <f t="shared" ref="CE35:CE41" si="106">AH35</f>
        <v>53</v>
      </c>
      <c r="CF35" s="92">
        <f t="shared" si="102"/>
        <v>53</v>
      </c>
      <c r="CG35" s="92">
        <f t="shared" si="74"/>
        <v>53</v>
      </c>
      <c r="CH35" s="92">
        <f t="shared" si="79"/>
        <v>457</v>
      </c>
      <c r="CI35" s="92">
        <f t="shared" si="79"/>
        <v>457</v>
      </c>
      <c r="CJ35" s="92">
        <f t="shared" si="79"/>
        <v>457</v>
      </c>
      <c r="CK35" s="87">
        <v>35</v>
      </c>
      <c r="CL35" s="87">
        <v>747</v>
      </c>
      <c r="CM35" s="92">
        <v>10</v>
      </c>
      <c r="CN35" s="92">
        <v>748</v>
      </c>
      <c r="CO35" s="92">
        <v>9</v>
      </c>
      <c r="CP35" s="92">
        <v>8823</v>
      </c>
      <c r="CQ35" s="92">
        <v>3425</v>
      </c>
      <c r="CR35" s="92">
        <v>2117</v>
      </c>
      <c r="CS35" s="92">
        <v>6616</v>
      </c>
      <c r="CT35" s="92">
        <v>6668</v>
      </c>
      <c r="CU35" s="97">
        <v>640</v>
      </c>
      <c r="CV35" s="98">
        <v>1458</v>
      </c>
      <c r="CW35" s="99">
        <f t="shared" si="8"/>
        <v>100</v>
      </c>
      <c r="CX35" s="87">
        <f t="shared" si="9"/>
        <v>10</v>
      </c>
      <c r="CY35" s="99">
        <f t="shared" si="10"/>
        <v>100</v>
      </c>
      <c r="CZ35" s="87" t="str">
        <f t="shared" si="11"/>
        <v>30</v>
      </c>
      <c r="DA35" s="99">
        <f t="shared" si="12"/>
        <v>100</v>
      </c>
      <c r="DB35" s="87" t="str">
        <f t="shared" si="13"/>
        <v>30</v>
      </c>
      <c r="DC35" s="99">
        <f t="shared" si="14"/>
        <v>34</v>
      </c>
      <c r="DD35" s="99" t="str">
        <f t="shared" si="15"/>
        <v>15</v>
      </c>
      <c r="DE35" s="99">
        <f t="shared" si="53"/>
        <v>5</v>
      </c>
      <c r="DF35" s="87" t="str">
        <f t="shared" si="16"/>
        <v>0</v>
      </c>
      <c r="DG35" s="99">
        <f t="shared" si="54"/>
        <v>1</v>
      </c>
      <c r="DH35" s="87" t="str">
        <f t="shared" si="17"/>
        <v>0</v>
      </c>
      <c r="DI35" s="99">
        <f t="shared" si="55"/>
        <v>0</v>
      </c>
      <c r="DJ35" s="87" t="str">
        <f t="shared" si="18"/>
        <v>0</v>
      </c>
      <c r="DK35" s="99">
        <f t="shared" si="19"/>
        <v>62</v>
      </c>
      <c r="DL35" s="87" t="str">
        <f t="shared" si="20"/>
        <v>20</v>
      </c>
      <c r="DM35" s="99">
        <f t="shared" si="21"/>
        <v>25</v>
      </c>
      <c r="DN35" s="87" t="str">
        <f t="shared" si="56"/>
        <v>20</v>
      </c>
      <c r="DO35" s="99">
        <f t="shared" si="22"/>
        <v>99</v>
      </c>
      <c r="DP35" s="87" t="str">
        <f t="shared" si="23"/>
        <v>30</v>
      </c>
      <c r="DQ35" s="99">
        <f t="shared" si="24"/>
        <v>44</v>
      </c>
      <c r="DR35" s="87" t="str">
        <f t="shared" si="25"/>
        <v>15</v>
      </c>
      <c r="DS35" s="87">
        <f t="shared" si="26"/>
        <v>170</v>
      </c>
      <c r="DT35" s="92">
        <v>6784</v>
      </c>
      <c r="DU35" s="92">
        <v>0</v>
      </c>
      <c r="DV35" s="92">
        <v>69217</v>
      </c>
      <c r="DW35" s="92">
        <v>0</v>
      </c>
      <c r="DX35" s="92">
        <v>0</v>
      </c>
      <c r="DY35" s="99">
        <f t="shared" si="27"/>
        <v>9</v>
      </c>
      <c r="DZ35" s="100" t="str">
        <f t="shared" si="28"/>
        <v>5</v>
      </c>
      <c r="EA35" s="99">
        <v>100</v>
      </c>
      <c r="EB35" s="100" t="str">
        <f t="shared" si="30"/>
        <v>20</v>
      </c>
      <c r="EC35" s="99">
        <f t="shared" si="100"/>
        <v>0</v>
      </c>
      <c r="ED35" s="92" t="str">
        <f t="shared" si="32"/>
        <v>0</v>
      </c>
      <c r="EE35" s="100">
        <f t="shared" si="33"/>
        <v>25</v>
      </c>
      <c r="EF35" s="87">
        <f t="shared" si="34"/>
        <v>195</v>
      </c>
      <c r="EG35" s="110">
        <v>37183</v>
      </c>
      <c r="EH35" s="111">
        <v>873367</v>
      </c>
      <c r="EI35" s="103">
        <f t="shared" si="35"/>
        <v>4257</v>
      </c>
      <c r="EJ35" s="104" t="str">
        <f t="shared" si="36"/>
        <v>30</v>
      </c>
      <c r="EK35" s="109">
        <v>1</v>
      </c>
      <c r="EL35" s="100" t="str">
        <f t="shared" si="37"/>
        <v>10</v>
      </c>
      <c r="EM35" s="106">
        <v>11</v>
      </c>
      <c r="EN35" s="99">
        <f t="shared" si="38"/>
        <v>9</v>
      </c>
      <c r="EO35" s="100" t="str">
        <f t="shared" si="39"/>
        <v>5</v>
      </c>
      <c r="EP35" s="106">
        <v>23</v>
      </c>
      <c r="EQ35" s="99">
        <f t="shared" si="40"/>
        <v>100</v>
      </c>
      <c r="ER35" s="100">
        <f t="shared" si="41"/>
        <v>10</v>
      </c>
      <c r="ES35" s="106">
        <v>40</v>
      </c>
      <c r="ET35" s="99">
        <f t="shared" si="42"/>
        <v>33</v>
      </c>
      <c r="EU35" s="100" t="str">
        <f t="shared" si="43"/>
        <v>20</v>
      </c>
      <c r="EV35" s="106">
        <v>77</v>
      </c>
      <c r="EW35" s="99">
        <f t="shared" si="44"/>
        <v>54</v>
      </c>
      <c r="EX35" s="100" t="str">
        <f t="shared" si="45"/>
        <v>30</v>
      </c>
      <c r="EY35" s="107">
        <v>0</v>
      </c>
      <c r="EZ35" s="92" t="str">
        <f t="shared" si="46"/>
        <v>0</v>
      </c>
      <c r="FA35" s="107">
        <v>0</v>
      </c>
      <c r="FB35" s="92" t="str">
        <f t="shared" si="47"/>
        <v>0</v>
      </c>
      <c r="FC35" s="107">
        <v>0</v>
      </c>
      <c r="FD35" s="92" t="str">
        <f t="shared" si="48"/>
        <v>0</v>
      </c>
      <c r="FE35" s="100">
        <f t="shared" si="49"/>
        <v>45</v>
      </c>
      <c r="FF35" s="100">
        <f t="shared" si="50"/>
        <v>60</v>
      </c>
      <c r="FG35" s="100">
        <f t="shared" si="51"/>
        <v>105</v>
      </c>
      <c r="FH35" s="108">
        <f t="shared" si="52"/>
        <v>300</v>
      </c>
      <c r="FI35" s="86"/>
      <c r="FJ35" s="116"/>
    </row>
    <row r="36" spans="1:166" ht="14.4" x14ac:dyDescent="0.3">
      <c r="A36" s="43">
        <v>33</v>
      </c>
      <c r="B36" s="43" t="s">
        <v>122</v>
      </c>
      <c r="C36" s="117" t="s">
        <v>229</v>
      </c>
      <c r="D36" s="121">
        <v>32</v>
      </c>
      <c r="E36" s="121">
        <v>132</v>
      </c>
      <c r="F36" s="121">
        <v>865</v>
      </c>
      <c r="G36" s="122">
        <v>434</v>
      </c>
      <c r="H36" s="122">
        <v>195</v>
      </c>
      <c r="I36" s="102">
        <v>1225</v>
      </c>
      <c r="J36" s="88">
        <v>31</v>
      </c>
      <c r="K36" s="88">
        <v>351</v>
      </c>
      <c r="L36" s="88">
        <v>499</v>
      </c>
      <c r="M36" s="88">
        <v>437</v>
      </c>
      <c r="N36" s="88">
        <v>713</v>
      </c>
      <c r="O36" s="88">
        <v>58</v>
      </c>
      <c r="P36" s="89" t="s">
        <v>230</v>
      </c>
      <c r="Q36" s="112">
        <v>31</v>
      </c>
      <c r="R36" s="112">
        <v>307</v>
      </c>
      <c r="S36" s="112">
        <v>265</v>
      </c>
      <c r="T36" s="112">
        <v>42</v>
      </c>
      <c r="U36" s="112">
        <v>485</v>
      </c>
      <c r="V36" s="112">
        <v>76</v>
      </c>
      <c r="W36" s="112">
        <v>71</v>
      </c>
      <c r="X36" s="89" t="s">
        <v>401</v>
      </c>
      <c r="Y36" s="89">
        <v>32</v>
      </c>
      <c r="Z36" s="89">
        <v>136</v>
      </c>
      <c r="AA36" s="89">
        <v>125</v>
      </c>
      <c r="AB36" s="89"/>
      <c r="AC36" s="89">
        <v>105</v>
      </c>
      <c r="AD36" s="89">
        <v>31</v>
      </c>
      <c r="AE36" s="89">
        <v>967</v>
      </c>
      <c r="AF36" s="89">
        <v>945</v>
      </c>
      <c r="AG36" s="89">
        <v>959</v>
      </c>
      <c r="AH36" s="89">
        <v>83</v>
      </c>
      <c r="AI36" s="89">
        <v>82</v>
      </c>
      <c r="AJ36" s="89">
        <v>83</v>
      </c>
      <c r="AK36" s="89"/>
      <c r="AL36" s="92">
        <v>136</v>
      </c>
      <c r="AM36" s="92">
        <v>40</v>
      </c>
      <c r="AN36" s="92">
        <v>96</v>
      </c>
      <c r="AO36" s="92">
        <f t="shared" si="0"/>
        <v>960</v>
      </c>
      <c r="AP36" s="92">
        <v>499</v>
      </c>
      <c r="AQ36" s="92">
        <v>461</v>
      </c>
      <c r="AR36" s="92">
        <v>233</v>
      </c>
      <c r="AS36" s="92">
        <v>71</v>
      </c>
      <c r="AT36" s="92">
        <v>162</v>
      </c>
      <c r="AU36" s="93" t="s">
        <v>402</v>
      </c>
      <c r="AV36" s="92">
        <v>153</v>
      </c>
      <c r="AW36" s="92">
        <v>153</v>
      </c>
      <c r="AX36" s="92">
        <v>153</v>
      </c>
      <c r="AY36" s="92">
        <v>194</v>
      </c>
      <c r="AZ36" s="92">
        <v>165</v>
      </c>
      <c r="BA36" s="92">
        <v>185</v>
      </c>
      <c r="BB36" s="92">
        <v>133</v>
      </c>
      <c r="BC36" s="92">
        <v>131</v>
      </c>
      <c r="BD36" s="92">
        <v>131</v>
      </c>
      <c r="BE36" s="92">
        <v>1</v>
      </c>
      <c r="BF36" s="92">
        <v>1</v>
      </c>
      <c r="BG36" s="92">
        <v>1</v>
      </c>
      <c r="BH36" s="92">
        <v>1</v>
      </c>
      <c r="BI36" s="92">
        <v>1</v>
      </c>
      <c r="BJ36" s="92">
        <v>1</v>
      </c>
      <c r="BK36" s="92">
        <v>328</v>
      </c>
      <c r="BL36" s="92">
        <v>35</v>
      </c>
      <c r="BM36" s="92">
        <v>328</v>
      </c>
      <c r="BN36" s="92">
        <v>122</v>
      </c>
      <c r="BO36" s="92">
        <v>122</v>
      </c>
      <c r="BP36" s="92">
        <v>122</v>
      </c>
      <c r="BQ36" s="107">
        <v>1</v>
      </c>
      <c r="BR36" s="109">
        <v>1</v>
      </c>
      <c r="BS36" s="109">
        <v>1</v>
      </c>
      <c r="BT36" s="109">
        <v>4</v>
      </c>
      <c r="BU36" s="109">
        <v>4</v>
      </c>
      <c r="BV36" s="109">
        <v>4</v>
      </c>
      <c r="BW36" s="92">
        <f t="shared" si="104"/>
        <v>32</v>
      </c>
      <c r="BX36" s="92">
        <f t="shared" si="104"/>
        <v>136</v>
      </c>
      <c r="BY36" s="92">
        <f t="shared" si="104"/>
        <v>125</v>
      </c>
      <c r="BZ36" s="92">
        <f t="shared" ref="BZ36:BZ39" si="107">BX36</f>
        <v>136</v>
      </c>
      <c r="CA36" s="92">
        <f t="shared" ref="CA36:CC38" si="108">AD36</f>
        <v>31</v>
      </c>
      <c r="CB36" s="92">
        <f t="shared" si="108"/>
        <v>967</v>
      </c>
      <c r="CC36" s="92">
        <f t="shared" si="108"/>
        <v>945</v>
      </c>
      <c r="CD36" s="92">
        <f t="shared" si="72"/>
        <v>967</v>
      </c>
      <c r="CE36" s="92">
        <f t="shared" si="106"/>
        <v>83</v>
      </c>
      <c r="CF36" s="92">
        <f t="shared" si="102"/>
        <v>83</v>
      </c>
      <c r="CG36" s="92">
        <f t="shared" si="74"/>
        <v>83</v>
      </c>
      <c r="CH36" s="92">
        <f t="shared" ref="CH36:CJ51" si="109">IFERROR(AV36+AY36+BB36+BE36+BH36+BK36+BN36+BQ36+BT36,0)</f>
        <v>937</v>
      </c>
      <c r="CI36" s="92">
        <f t="shared" si="109"/>
        <v>613</v>
      </c>
      <c r="CJ36" s="92">
        <f t="shared" si="109"/>
        <v>926</v>
      </c>
      <c r="CK36" s="87">
        <v>5</v>
      </c>
      <c r="CL36" s="87">
        <v>1558</v>
      </c>
      <c r="CM36" s="92">
        <v>9</v>
      </c>
      <c r="CN36" s="92">
        <v>1559</v>
      </c>
      <c r="CO36" s="92">
        <v>301</v>
      </c>
      <c r="CP36" s="92">
        <v>17745</v>
      </c>
      <c r="CQ36" s="92">
        <v>706</v>
      </c>
      <c r="CR36" s="92">
        <v>7343</v>
      </c>
      <c r="CS36" s="92">
        <v>10431</v>
      </c>
      <c r="CT36" s="92">
        <v>12255</v>
      </c>
      <c r="CU36" s="97">
        <v>1133</v>
      </c>
      <c r="CV36" s="98">
        <v>3003</v>
      </c>
      <c r="CW36" s="99">
        <f t="shared" si="8"/>
        <v>100</v>
      </c>
      <c r="CX36" s="87">
        <f t="shared" si="9"/>
        <v>10</v>
      </c>
      <c r="CY36" s="99">
        <f t="shared" si="10"/>
        <v>97</v>
      </c>
      <c r="CZ36" s="87" t="str">
        <f t="shared" si="11"/>
        <v>20</v>
      </c>
      <c r="DA36" s="99">
        <f t="shared" si="12"/>
        <v>82</v>
      </c>
      <c r="DB36" s="87" t="str">
        <f t="shared" si="13"/>
        <v>20</v>
      </c>
      <c r="DC36" s="99">
        <f t="shared" si="14"/>
        <v>47</v>
      </c>
      <c r="DD36" s="99" t="str">
        <f t="shared" si="15"/>
        <v>20</v>
      </c>
      <c r="DE36" s="99">
        <f t="shared" si="53"/>
        <v>0</v>
      </c>
      <c r="DF36" s="87" t="str">
        <f t="shared" si="16"/>
        <v>0</v>
      </c>
      <c r="DG36" s="99">
        <f t="shared" si="54"/>
        <v>1</v>
      </c>
      <c r="DH36" s="87" t="str">
        <f t="shared" si="17"/>
        <v>0</v>
      </c>
      <c r="DI36" s="99">
        <f t="shared" si="55"/>
        <v>2</v>
      </c>
      <c r="DJ36" s="87" t="str">
        <f t="shared" si="18"/>
        <v>0</v>
      </c>
      <c r="DK36" s="99">
        <f t="shared" si="19"/>
        <v>9</v>
      </c>
      <c r="DL36" s="87" t="str">
        <f t="shared" si="20"/>
        <v>0</v>
      </c>
      <c r="DM36" s="99">
        <f t="shared" si="21"/>
        <v>68</v>
      </c>
      <c r="DN36" s="87" t="str">
        <f t="shared" si="56"/>
        <v>40</v>
      </c>
      <c r="DO36" s="99">
        <f t="shared" si="22"/>
        <v>85</v>
      </c>
      <c r="DP36" s="87" t="str">
        <f t="shared" si="23"/>
        <v>30</v>
      </c>
      <c r="DQ36" s="99">
        <f t="shared" si="24"/>
        <v>38</v>
      </c>
      <c r="DR36" s="87" t="str">
        <f t="shared" si="25"/>
        <v>10</v>
      </c>
      <c r="DS36" s="87">
        <f t="shared" si="26"/>
        <v>150</v>
      </c>
      <c r="DT36" s="92">
        <v>12350</v>
      </c>
      <c r="DU36" s="92">
        <v>0</v>
      </c>
      <c r="DV36" s="92">
        <v>79402</v>
      </c>
      <c r="DW36" s="92">
        <v>0</v>
      </c>
      <c r="DX36" s="92">
        <v>0</v>
      </c>
      <c r="DY36" s="99">
        <f t="shared" si="27"/>
        <v>13</v>
      </c>
      <c r="DZ36" s="100" t="str">
        <f t="shared" si="28"/>
        <v>10</v>
      </c>
      <c r="EA36" s="99">
        <v>100</v>
      </c>
      <c r="EB36" s="100" t="str">
        <f t="shared" si="30"/>
        <v>20</v>
      </c>
      <c r="EC36" s="99">
        <v>50</v>
      </c>
      <c r="ED36" s="92" t="str">
        <f t="shared" si="32"/>
        <v>10</v>
      </c>
      <c r="EE36" s="100">
        <f t="shared" si="33"/>
        <v>40</v>
      </c>
      <c r="EF36" s="87">
        <f t="shared" si="34"/>
        <v>190</v>
      </c>
      <c r="EG36" s="110">
        <v>29901</v>
      </c>
      <c r="EH36" s="111">
        <v>1072302</v>
      </c>
      <c r="EI36" s="103">
        <f t="shared" si="35"/>
        <v>2788</v>
      </c>
      <c r="EJ36" s="104" t="str">
        <f t="shared" si="36"/>
        <v>10</v>
      </c>
      <c r="EK36" s="109">
        <v>2</v>
      </c>
      <c r="EL36" s="100" t="str">
        <f t="shared" si="37"/>
        <v>10</v>
      </c>
      <c r="EM36" s="106">
        <v>3</v>
      </c>
      <c r="EN36" s="99">
        <f t="shared" si="38"/>
        <v>2</v>
      </c>
      <c r="EO36" s="100" t="str">
        <f t="shared" si="39"/>
        <v>0</v>
      </c>
      <c r="EP36" s="106">
        <v>32</v>
      </c>
      <c r="EQ36" s="99">
        <f t="shared" si="40"/>
        <v>100</v>
      </c>
      <c r="ER36" s="100">
        <f t="shared" si="41"/>
        <v>10</v>
      </c>
      <c r="ES36" s="106">
        <v>80</v>
      </c>
      <c r="ET36" s="99">
        <f t="shared" si="42"/>
        <v>59</v>
      </c>
      <c r="EU36" s="100" t="str">
        <f t="shared" si="43"/>
        <v>30</v>
      </c>
      <c r="EV36" s="106">
        <v>119</v>
      </c>
      <c r="EW36" s="99">
        <f t="shared" si="44"/>
        <v>76</v>
      </c>
      <c r="EX36" s="100" t="str">
        <f t="shared" si="45"/>
        <v>40</v>
      </c>
      <c r="EY36" s="107">
        <v>0</v>
      </c>
      <c r="EZ36" s="92" t="str">
        <f t="shared" si="46"/>
        <v>0</v>
      </c>
      <c r="FA36" s="107">
        <v>0</v>
      </c>
      <c r="FB36" s="92" t="str">
        <f t="shared" si="47"/>
        <v>0</v>
      </c>
      <c r="FC36" s="107">
        <v>0</v>
      </c>
      <c r="FD36" s="92" t="str">
        <f t="shared" si="48"/>
        <v>0</v>
      </c>
      <c r="FE36" s="100">
        <f t="shared" si="49"/>
        <v>20</v>
      </c>
      <c r="FF36" s="100">
        <f t="shared" si="50"/>
        <v>80</v>
      </c>
      <c r="FG36" s="100">
        <f t="shared" si="51"/>
        <v>100</v>
      </c>
      <c r="FH36" s="108">
        <f t="shared" si="52"/>
        <v>290</v>
      </c>
      <c r="FI36" s="86"/>
      <c r="FJ36" s="116"/>
    </row>
    <row r="37" spans="1:166" ht="14.4" x14ac:dyDescent="0.3">
      <c r="A37" s="43">
        <v>34</v>
      </c>
      <c r="B37" s="43" t="s">
        <v>125</v>
      </c>
      <c r="C37" s="117" t="s">
        <v>231</v>
      </c>
      <c r="D37" s="121">
        <v>21</v>
      </c>
      <c r="E37" s="121">
        <v>187</v>
      </c>
      <c r="F37" s="121">
        <v>734</v>
      </c>
      <c r="G37" s="122">
        <v>404</v>
      </c>
      <c r="H37" s="122">
        <v>309</v>
      </c>
      <c r="I37" s="102">
        <v>1014</v>
      </c>
      <c r="J37" s="88">
        <v>19</v>
      </c>
      <c r="K37" s="88">
        <v>167</v>
      </c>
      <c r="L37" s="88">
        <v>413</v>
      </c>
      <c r="M37" s="88">
        <v>285</v>
      </c>
      <c r="N37" s="88">
        <v>400</v>
      </c>
      <c r="O37" s="88">
        <v>50</v>
      </c>
      <c r="P37" s="89" t="s">
        <v>232</v>
      </c>
      <c r="Q37" s="90">
        <v>19</v>
      </c>
      <c r="R37" s="90">
        <v>167</v>
      </c>
      <c r="S37" s="90">
        <v>143</v>
      </c>
      <c r="T37" s="90">
        <v>24</v>
      </c>
      <c r="U37" s="90">
        <v>59</v>
      </c>
      <c r="V37" s="90">
        <v>70</v>
      </c>
      <c r="W37" s="90">
        <v>28</v>
      </c>
      <c r="X37" s="89" t="s">
        <v>494</v>
      </c>
      <c r="Y37" s="90">
        <v>21</v>
      </c>
      <c r="Z37" s="90">
        <v>187</v>
      </c>
      <c r="AA37" s="90">
        <v>187</v>
      </c>
      <c r="AB37" s="90">
        <v>187</v>
      </c>
      <c r="AC37" s="90">
        <v>163</v>
      </c>
      <c r="AD37" s="90">
        <v>24</v>
      </c>
      <c r="AE37" s="90">
        <v>667</v>
      </c>
      <c r="AF37" s="89">
        <v>618</v>
      </c>
      <c r="AG37" s="90">
        <v>667</v>
      </c>
      <c r="AH37" s="90">
        <v>68</v>
      </c>
      <c r="AI37" s="89">
        <v>60</v>
      </c>
      <c r="AJ37" s="89">
        <v>68</v>
      </c>
      <c r="AK37" s="89"/>
      <c r="AL37" s="92">
        <v>167</v>
      </c>
      <c r="AM37" s="92">
        <v>24</v>
      </c>
      <c r="AN37" s="92">
        <v>143</v>
      </c>
      <c r="AO37" s="92">
        <f t="shared" si="0"/>
        <v>806</v>
      </c>
      <c r="AP37" s="92">
        <v>413</v>
      </c>
      <c r="AQ37" s="92">
        <v>393</v>
      </c>
      <c r="AR37" s="92">
        <v>165</v>
      </c>
      <c r="AS37" s="92">
        <v>55</v>
      </c>
      <c r="AT37" s="92">
        <v>110</v>
      </c>
      <c r="AU37" s="93" t="s">
        <v>495</v>
      </c>
      <c r="AV37" s="92">
        <v>105</v>
      </c>
      <c r="AW37" s="92">
        <v>67</v>
      </c>
      <c r="AX37" s="92">
        <v>105</v>
      </c>
      <c r="AY37" s="92">
        <v>166</v>
      </c>
      <c r="AZ37" s="92">
        <v>45</v>
      </c>
      <c r="BA37" s="92">
        <v>166</v>
      </c>
      <c r="BB37" s="92">
        <v>37</v>
      </c>
      <c r="BC37" s="92">
        <v>16</v>
      </c>
      <c r="BD37" s="92">
        <v>37</v>
      </c>
      <c r="BE37" s="92">
        <v>1</v>
      </c>
      <c r="BF37" s="92">
        <v>0</v>
      </c>
      <c r="BG37" s="92">
        <v>1</v>
      </c>
      <c r="BH37" s="92">
        <v>1</v>
      </c>
      <c r="BI37" s="92">
        <v>1</v>
      </c>
      <c r="BJ37" s="92">
        <v>1</v>
      </c>
      <c r="BK37" s="92">
        <v>194</v>
      </c>
      <c r="BL37" s="92">
        <v>2</v>
      </c>
      <c r="BM37" s="92">
        <v>194</v>
      </c>
      <c r="BN37" s="92">
        <v>27</v>
      </c>
      <c r="BO37" s="92">
        <v>9</v>
      </c>
      <c r="BP37" s="92">
        <v>27</v>
      </c>
      <c r="BQ37" s="107">
        <v>5</v>
      </c>
      <c r="BR37" s="109">
        <v>5</v>
      </c>
      <c r="BS37" s="109">
        <v>5</v>
      </c>
      <c r="BT37" s="109">
        <v>13</v>
      </c>
      <c r="BU37" s="109">
        <v>5</v>
      </c>
      <c r="BV37" s="109">
        <v>13</v>
      </c>
      <c r="BW37" s="92">
        <f t="shared" si="104"/>
        <v>21</v>
      </c>
      <c r="BX37" s="92">
        <f t="shared" si="104"/>
        <v>187</v>
      </c>
      <c r="BY37" s="92">
        <f t="shared" si="104"/>
        <v>187</v>
      </c>
      <c r="BZ37" s="92">
        <f t="shared" si="107"/>
        <v>187</v>
      </c>
      <c r="CA37" s="92">
        <f t="shared" si="108"/>
        <v>24</v>
      </c>
      <c r="CB37" s="92">
        <f t="shared" si="108"/>
        <v>667</v>
      </c>
      <c r="CC37" s="92">
        <f t="shared" si="108"/>
        <v>618</v>
      </c>
      <c r="CD37" s="92">
        <f t="shared" si="72"/>
        <v>667</v>
      </c>
      <c r="CE37" s="92">
        <f t="shared" si="106"/>
        <v>68</v>
      </c>
      <c r="CF37" s="92">
        <f>AI37</f>
        <v>60</v>
      </c>
      <c r="CG37" s="92">
        <f t="shared" si="74"/>
        <v>68</v>
      </c>
      <c r="CH37" s="92">
        <f t="shared" si="109"/>
        <v>549</v>
      </c>
      <c r="CI37" s="92">
        <f t="shared" si="109"/>
        <v>150</v>
      </c>
      <c r="CJ37" s="92">
        <f t="shared" si="109"/>
        <v>549</v>
      </c>
      <c r="CK37" s="87">
        <v>1247</v>
      </c>
      <c r="CL37" s="87">
        <v>1469</v>
      </c>
      <c r="CM37" s="92">
        <v>1329</v>
      </c>
      <c r="CN37" s="92">
        <v>1470</v>
      </c>
      <c r="CO37" s="92">
        <v>3133</v>
      </c>
      <c r="CP37" s="92">
        <v>28500</v>
      </c>
      <c r="CQ37" s="92">
        <v>18268</v>
      </c>
      <c r="CR37" s="92">
        <v>5350</v>
      </c>
      <c r="CS37" s="92">
        <v>30349</v>
      </c>
      <c r="CT37" s="92">
        <v>30453</v>
      </c>
      <c r="CU37" s="97">
        <v>3483</v>
      </c>
      <c r="CV37" s="98">
        <v>5872</v>
      </c>
      <c r="CW37" s="99">
        <f t="shared" si="8"/>
        <v>100</v>
      </c>
      <c r="CX37" s="87">
        <f t="shared" si="9"/>
        <v>10</v>
      </c>
      <c r="CY37" s="99">
        <f t="shared" si="10"/>
        <v>100</v>
      </c>
      <c r="CZ37" s="87" t="str">
        <f t="shared" si="11"/>
        <v>30</v>
      </c>
      <c r="DA37" s="99">
        <f t="shared" si="12"/>
        <v>100</v>
      </c>
      <c r="DB37" s="87" t="str">
        <f t="shared" si="13"/>
        <v>30</v>
      </c>
      <c r="DC37" s="99">
        <f t="shared" si="14"/>
        <v>74</v>
      </c>
      <c r="DD37" s="99" t="str">
        <f t="shared" si="15"/>
        <v>30</v>
      </c>
      <c r="DE37" s="99">
        <f t="shared" si="53"/>
        <v>85</v>
      </c>
      <c r="DF37" s="87" t="str">
        <f t="shared" si="16"/>
        <v>20</v>
      </c>
      <c r="DG37" s="99">
        <f t="shared" si="54"/>
        <v>90</v>
      </c>
      <c r="DH37" s="87" t="str">
        <f t="shared" si="17"/>
        <v>20</v>
      </c>
      <c r="DI37" s="99">
        <f t="shared" si="55"/>
        <v>11</v>
      </c>
      <c r="DJ37" s="87" t="str">
        <f t="shared" si="18"/>
        <v>5</v>
      </c>
      <c r="DK37" s="99">
        <f t="shared" si="19"/>
        <v>77</v>
      </c>
      <c r="DL37" s="87" t="str">
        <f t="shared" si="20"/>
        <v>20</v>
      </c>
      <c r="DM37" s="99">
        <f t="shared" si="21"/>
        <v>98</v>
      </c>
      <c r="DN37" s="87" t="str">
        <f t="shared" si="56"/>
        <v>50</v>
      </c>
      <c r="DO37" s="99">
        <f t="shared" si="22"/>
        <v>100</v>
      </c>
      <c r="DP37" s="87" t="str">
        <f t="shared" si="23"/>
        <v>30</v>
      </c>
      <c r="DQ37" s="99">
        <f t="shared" si="24"/>
        <v>59</v>
      </c>
      <c r="DR37" s="87" t="str">
        <f t="shared" si="25"/>
        <v>15</v>
      </c>
      <c r="DS37" s="87">
        <f t="shared" si="26"/>
        <v>260</v>
      </c>
      <c r="DT37" s="92">
        <v>29646</v>
      </c>
      <c r="DU37" s="92">
        <v>0</v>
      </c>
      <c r="DV37" s="92">
        <v>94730</v>
      </c>
      <c r="DW37" s="92">
        <v>0</v>
      </c>
      <c r="DX37" s="92">
        <v>0</v>
      </c>
      <c r="DY37" s="99">
        <f t="shared" si="27"/>
        <v>24</v>
      </c>
      <c r="DZ37" s="100" t="str">
        <f t="shared" si="28"/>
        <v>15</v>
      </c>
      <c r="EA37" s="99">
        <v>100</v>
      </c>
      <c r="EB37" s="100" t="str">
        <f t="shared" si="30"/>
        <v>20</v>
      </c>
      <c r="EC37" s="99">
        <f t="shared" ref="EC37:EC38" si="110">ROUND(IFERROR(DX37/DV37,0)*100,0)</f>
        <v>0</v>
      </c>
      <c r="ED37" s="92" t="str">
        <f t="shared" si="32"/>
        <v>0</v>
      </c>
      <c r="EE37" s="100">
        <f t="shared" si="33"/>
        <v>35</v>
      </c>
      <c r="EF37" s="87">
        <f t="shared" si="34"/>
        <v>295</v>
      </c>
      <c r="EG37" s="110">
        <v>34102</v>
      </c>
      <c r="EH37" s="111">
        <v>1047119</v>
      </c>
      <c r="EI37" s="103">
        <f t="shared" si="35"/>
        <v>3257</v>
      </c>
      <c r="EJ37" s="104" t="str">
        <f t="shared" si="36"/>
        <v>20</v>
      </c>
      <c r="EK37" s="109">
        <v>50</v>
      </c>
      <c r="EL37" s="100" t="str">
        <f t="shared" si="37"/>
        <v>30</v>
      </c>
      <c r="EM37" s="106">
        <v>80</v>
      </c>
      <c r="EN37" s="99">
        <f t="shared" si="38"/>
        <v>43</v>
      </c>
      <c r="EO37" s="100" t="str">
        <f t="shared" si="39"/>
        <v>15</v>
      </c>
      <c r="EP37" s="106">
        <v>21</v>
      </c>
      <c r="EQ37" s="99">
        <f t="shared" si="40"/>
        <v>100</v>
      </c>
      <c r="ER37" s="100">
        <f t="shared" si="41"/>
        <v>10</v>
      </c>
      <c r="ES37" s="106">
        <v>139</v>
      </c>
      <c r="ET37" s="99">
        <f t="shared" si="42"/>
        <v>74</v>
      </c>
      <c r="EU37" s="100" t="str">
        <f t="shared" si="43"/>
        <v>40</v>
      </c>
      <c r="EV37" s="106">
        <v>172</v>
      </c>
      <c r="EW37" s="99">
        <f t="shared" si="44"/>
        <v>83</v>
      </c>
      <c r="EX37" s="100" t="str">
        <f t="shared" si="45"/>
        <v>45</v>
      </c>
      <c r="EY37" s="107">
        <v>0</v>
      </c>
      <c r="EZ37" s="92" t="str">
        <f t="shared" si="46"/>
        <v>0</v>
      </c>
      <c r="FA37" s="107">
        <v>0</v>
      </c>
      <c r="FB37" s="92" t="str">
        <f t="shared" si="47"/>
        <v>0</v>
      </c>
      <c r="FC37" s="107">
        <v>20</v>
      </c>
      <c r="FD37" s="92" t="str">
        <f t="shared" si="48"/>
        <v>5</v>
      </c>
      <c r="FE37" s="100">
        <f t="shared" si="49"/>
        <v>65</v>
      </c>
      <c r="FF37" s="100">
        <f t="shared" si="50"/>
        <v>100</v>
      </c>
      <c r="FG37" s="100">
        <f t="shared" si="51"/>
        <v>165</v>
      </c>
      <c r="FH37" s="108">
        <f t="shared" si="52"/>
        <v>460</v>
      </c>
      <c r="FI37" s="86"/>
      <c r="FJ37" s="116"/>
    </row>
    <row r="38" spans="1:166" ht="14.4" x14ac:dyDescent="0.3">
      <c r="A38" s="43">
        <v>35</v>
      </c>
      <c r="B38" s="43" t="s">
        <v>139</v>
      </c>
      <c r="C38" s="117" t="s">
        <v>233</v>
      </c>
      <c r="D38" s="121">
        <v>28</v>
      </c>
      <c r="E38" s="121">
        <v>315</v>
      </c>
      <c r="F38" s="121">
        <v>2066</v>
      </c>
      <c r="G38" s="122">
        <v>863</v>
      </c>
      <c r="H38" s="122">
        <v>491</v>
      </c>
      <c r="I38" s="102">
        <v>2884</v>
      </c>
      <c r="J38" s="88">
        <v>27</v>
      </c>
      <c r="K38" s="88">
        <v>319</v>
      </c>
      <c r="L38" s="88">
        <v>841</v>
      </c>
      <c r="M38" s="88">
        <v>1243</v>
      </c>
      <c r="N38" s="88">
        <v>985</v>
      </c>
      <c r="O38" s="88">
        <v>103</v>
      </c>
      <c r="P38" s="89" t="s">
        <v>234</v>
      </c>
      <c r="Q38" s="90">
        <v>28</v>
      </c>
      <c r="R38" s="90">
        <v>319</v>
      </c>
      <c r="S38" s="90">
        <v>0</v>
      </c>
      <c r="T38" s="90">
        <v>0</v>
      </c>
      <c r="U38" s="90">
        <v>2275</v>
      </c>
      <c r="V38" s="90">
        <v>164</v>
      </c>
      <c r="W38" s="90">
        <v>0</v>
      </c>
      <c r="X38" s="89" t="s">
        <v>403</v>
      </c>
      <c r="Y38" s="90"/>
      <c r="Z38" s="90">
        <v>315</v>
      </c>
      <c r="AA38" s="90">
        <v>254</v>
      </c>
      <c r="AB38" s="90"/>
      <c r="AC38" s="90"/>
      <c r="AD38" s="90"/>
      <c r="AE38" s="90">
        <v>1967</v>
      </c>
      <c r="AF38" s="90">
        <v>1973</v>
      </c>
      <c r="AG38" s="90"/>
      <c r="AH38" s="90">
        <v>142</v>
      </c>
      <c r="AI38" s="90"/>
      <c r="AJ38" s="90"/>
      <c r="AK38" s="90"/>
      <c r="AL38" s="92">
        <v>316</v>
      </c>
      <c r="AM38" s="92">
        <v>50</v>
      </c>
      <c r="AN38" s="92">
        <v>266</v>
      </c>
      <c r="AO38" s="92">
        <f t="shared" si="0"/>
        <v>2026</v>
      </c>
      <c r="AP38" s="92">
        <v>1213</v>
      </c>
      <c r="AQ38" s="92">
        <v>813</v>
      </c>
      <c r="AR38" s="92">
        <v>681</v>
      </c>
      <c r="AS38" s="92">
        <v>117</v>
      </c>
      <c r="AT38" s="92">
        <v>564</v>
      </c>
      <c r="AU38" s="93" t="s">
        <v>235</v>
      </c>
      <c r="AV38" s="92">
        <v>248</v>
      </c>
      <c r="AW38" s="92">
        <v>229</v>
      </c>
      <c r="AX38" s="92">
        <v>248</v>
      </c>
      <c r="AY38" s="92">
        <v>440</v>
      </c>
      <c r="AZ38" s="92">
        <v>301</v>
      </c>
      <c r="BA38" s="92">
        <v>432</v>
      </c>
      <c r="BB38" s="92">
        <v>138</v>
      </c>
      <c r="BC38" s="92">
        <v>136</v>
      </c>
      <c r="BD38" s="92">
        <v>137</v>
      </c>
      <c r="BE38" s="92">
        <v>36</v>
      </c>
      <c r="BF38" s="92">
        <v>36</v>
      </c>
      <c r="BG38" s="92">
        <v>36</v>
      </c>
      <c r="BH38" s="92">
        <v>1</v>
      </c>
      <c r="BI38" s="92">
        <v>1</v>
      </c>
      <c r="BJ38" s="92">
        <v>1</v>
      </c>
      <c r="BK38" s="92">
        <v>42</v>
      </c>
      <c r="BL38" s="92">
        <v>25</v>
      </c>
      <c r="BM38" s="92">
        <v>42</v>
      </c>
      <c r="BN38" s="92">
        <v>123</v>
      </c>
      <c r="BO38" s="92">
        <v>65</v>
      </c>
      <c r="BP38" s="92">
        <v>123</v>
      </c>
      <c r="BQ38" s="107">
        <v>3</v>
      </c>
      <c r="BR38" s="109">
        <v>3</v>
      </c>
      <c r="BS38" s="109">
        <v>3</v>
      </c>
      <c r="BT38" s="109">
        <v>34</v>
      </c>
      <c r="BU38" s="109">
        <v>10</v>
      </c>
      <c r="BV38" s="109">
        <v>34</v>
      </c>
      <c r="BW38" s="92">
        <v>28</v>
      </c>
      <c r="BX38" s="92">
        <f t="shared" si="104"/>
        <v>315</v>
      </c>
      <c r="BY38" s="92">
        <f t="shared" si="104"/>
        <v>254</v>
      </c>
      <c r="BZ38" s="92">
        <f t="shared" si="107"/>
        <v>315</v>
      </c>
      <c r="CA38" s="92">
        <f>AM38</f>
        <v>50</v>
      </c>
      <c r="CB38" s="92">
        <f t="shared" si="108"/>
        <v>1967</v>
      </c>
      <c r="CC38" s="92">
        <f t="shared" si="108"/>
        <v>1973</v>
      </c>
      <c r="CD38" s="92">
        <f t="shared" si="72"/>
        <v>1967</v>
      </c>
      <c r="CE38" s="92">
        <f t="shared" si="106"/>
        <v>142</v>
      </c>
      <c r="CF38" s="92">
        <f t="shared" ref="CF38:CF41" si="111">CE38</f>
        <v>142</v>
      </c>
      <c r="CG38" s="92">
        <f t="shared" si="74"/>
        <v>142</v>
      </c>
      <c r="CH38" s="92">
        <f t="shared" si="109"/>
        <v>1065</v>
      </c>
      <c r="CI38" s="92">
        <f t="shared" si="109"/>
        <v>806</v>
      </c>
      <c r="CJ38" s="92">
        <f t="shared" si="109"/>
        <v>1056</v>
      </c>
      <c r="CK38" s="87">
        <v>2196</v>
      </c>
      <c r="CL38" s="87">
        <v>3506</v>
      </c>
      <c r="CM38" s="92">
        <v>2057</v>
      </c>
      <c r="CN38" s="92">
        <v>3507</v>
      </c>
      <c r="CO38" s="92">
        <v>14777</v>
      </c>
      <c r="CP38" s="92">
        <v>51155</v>
      </c>
      <c r="CQ38" s="92">
        <v>11911</v>
      </c>
      <c r="CR38" s="92">
        <v>8018</v>
      </c>
      <c r="CS38" s="92">
        <v>44754</v>
      </c>
      <c r="CT38" s="92">
        <v>45068</v>
      </c>
      <c r="CU38" s="97">
        <v>3636</v>
      </c>
      <c r="CV38" s="98">
        <v>7316</v>
      </c>
      <c r="CW38" s="99">
        <f t="shared" si="8"/>
        <v>100</v>
      </c>
      <c r="CX38" s="87">
        <f t="shared" si="9"/>
        <v>10</v>
      </c>
      <c r="CY38" s="99">
        <f t="shared" si="10"/>
        <v>100</v>
      </c>
      <c r="CZ38" s="87" t="str">
        <f t="shared" si="11"/>
        <v>30</v>
      </c>
      <c r="DA38" s="99">
        <f t="shared" si="12"/>
        <v>98</v>
      </c>
      <c r="DB38" s="87" t="str">
        <f t="shared" si="13"/>
        <v>30</v>
      </c>
      <c r="DC38" s="99">
        <f t="shared" si="14"/>
        <v>82</v>
      </c>
      <c r="DD38" s="99" t="str">
        <f t="shared" si="15"/>
        <v>30</v>
      </c>
      <c r="DE38" s="99">
        <f t="shared" si="53"/>
        <v>63</v>
      </c>
      <c r="DF38" s="87" t="str">
        <f t="shared" si="16"/>
        <v>20</v>
      </c>
      <c r="DG38" s="99">
        <f t="shared" si="54"/>
        <v>59</v>
      </c>
      <c r="DH38" s="87" t="str">
        <f t="shared" si="17"/>
        <v>15</v>
      </c>
      <c r="DI38" s="99">
        <f t="shared" si="55"/>
        <v>29</v>
      </c>
      <c r="DJ38" s="87" t="str">
        <f t="shared" si="18"/>
        <v>10</v>
      </c>
      <c r="DK38" s="99">
        <f t="shared" si="19"/>
        <v>60</v>
      </c>
      <c r="DL38" s="87" t="str">
        <f t="shared" si="20"/>
        <v>15</v>
      </c>
      <c r="DM38" s="99">
        <f t="shared" si="21"/>
        <v>90</v>
      </c>
      <c r="DN38" s="87" t="str">
        <f t="shared" si="56"/>
        <v>50</v>
      </c>
      <c r="DO38" s="99">
        <f t="shared" si="22"/>
        <v>99</v>
      </c>
      <c r="DP38" s="87" t="str">
        <f t="shared" si="23"/>
        <v>30</v>
      </c>
      <c r="DQ38" s="99">
        <f t="shared" si="24"/>
        <v>50</v>
      </c>
      <c r="DR38" s="87" t="str">
        <f t="shared" si="25"/>
        <v>15</v>
      </c>
      <c r="DS38" s="87">
        <f t="shared" si="26"/>
        <v>255</v>
      </c>
      <c r="DT38" s="92">
        <v>38183</v>
      </c>
      <c r="DU38" s="92">
        <v>0</v>
      </c>
      <c r="DV38" s="92">
        <v>284076</v>
      </c>
      <c r="DW38" s="92">
        <v>0</v>
      </c>
      <c r="DX38" s="92">
        <v>297</v>
      </c>
      <c r="DY38" s="99">
        <f t="shared" si="27"/>
        <v>12</v>
      </c>
      <c r="DZ38" s="100" t="str">
        <f t="shared" si="28"/>
        <v>10</v>
      </c>
      <c r="EA38" s="99">
        <v>100</v>
      </c>
      <c r="EB38" s="100" t="str">
        <f t="shared" si="30"/>
        <v>20</v>
      </c>
      <c r="EC38" s="99">
        <f t="shared" si="110"/>
        <v>0</v>
      </c>
      <c r="ED38" s="92" t="str">
        <f t="shared" si="32"/>
        <v>0</v>
      </c>
      <c r="EE38" s="100">
        <f t="shared" si="33"/>
        <v>30</v>
      </c>
      <c r="EF38" s="87">
        <f t="shared" si="34"/>
        <v>285</v>
      </c>
      <c r="EG38" s="110">
        <v>202114</v>
      </c>
      <c r="EH38" s="111">
        <v>2861647</v>
      </c>
      <c r="EI38" s="103">
        <f t="shared" si="35"/>
        <v>7063</v>
      </c>
      <c r="EJ38" s="104" t="str">
        <f t="shared" si="36"/>
        <v>30</v>
      </c>
      <c r="EK38" s="109">
        <v>33</v>
      </c>
      <c r="EL38" s="100" t="str">
        <f t="shared" si="37"/>
        <v>30</v>
      </c>
      <c r="EM38" s="106">
        <v>80</v>
      </c>
      <c r="EN38" s="99">
        <f t="shared" si="38"/>
        <v>25</v>
      </c>
      <c r="EO38" s="100" t="str">
        <f t="shared" si="39"/>
        <v>10</v>
      </c>
      <c r="EP38" s="106">
        <v>28</v>
      </c>
      <c r="EQ38" s="99">
        <f t="shared" si="40"/>
        <v>100</v>
      </c>
      <c r="ER38" s="100">
        <f t="shared" si="41"/>
        <v>10</v>
      </c>
      <c r="ES38" s="106">
        <v>184</v>
      </c>
      <c r="ET38" s="99">
        <f t="shared" si="42"/>
        <v>58</v>
      </c>
      <c r="EU38" s="100" t="str">
        <f t="shared" si="43"/>
        <v>30</v>
      </c>
      <c r="EV38" s="106">
        <v>231</v>
      </c>
      <c r="EW38" s="99">
        <f t="shared" si="44"/>
        <v>82</v>
      </c>
      <c r="EX38" s="100" t="str">
        <f t="shared" si="45"/>
        <v>45</v>
      </c>
      <c r="EY38" s="107">
        <v>6</v>
      </c>
      <c r="EZ38" s="92" t="str">
        <f t="shared" si="46"/>
        <v>30</v>
      </c>
      <c r="FA38" s="107">
        <v>33</v>
      </c>
      <c r="FB38" s="92" t="str">
        <f t="shared" si="47"/>
        <v>10</v>
      </c>
      <c r="FC38" s="107">
        <v>17</v>
      </c>
      <c r="FD38" s="92" t="str">
        <f t="shared" si="48"/>
        <v>5</v>
      </c>
      <c r="FE38" s="100">
        <f t="shared" si="49"/>
        <v>70</v>
      </c>
      <c r="FF38" s="100">
        <f t="shared" si="50"/>
        <v>130</v>
      </c>
      <c r="FG38" s="100">
        <f t="shared" si="51"/>
        <v>200</v>
      </c>
      <c r="FH38" s="108">
        <f t="shared" si="52"/>
        <v>485</v>
      </c>
      <c r="FI38" s="86"/>
      <c r="FJ38" s="116"/>
    </row>
    <row r="39" spans="1:166" ht="14.4" x14ac:dyDescent="0.3">
      <c r="A39" s="43">
        <v>36</v>
      </c>
      <c r="B39" s="43" t="s">
        <v>162</v>
      </c>
      <c r="C39" s="117" t="s">
        <v>236</v>
      </c>
      <c r="D39" s="121">
        <v>30</v>
      </c>
      <c r="E39" s="121">
        <v>691</v>
      </c>
      <c r="F39" s="121">
        <v>1155</v>
      </c>
      <c r="G39" s="121">
        <v>416</v>
      </c>
      <c r="H39" s="121">
        <v>281</v>
      </c>
      <c r="I39" s="102">
        <v>1221</v>
      </c>
      <c r="J39" s="88">
        <v>41</v>
      </c>
      <c r="K39" s="88">
        <v>719</v>
      </c>
      <c r="L39" s="88">
        <v>696</v>
      </c>
      <c r="M39" s="88">
        <v>366</v>
      </c>
      <c r="N39" s="88">
        <v>794</v>
      </c>
      <c r="O39" s="88">
        <v>120</v>
      </c>
      <c r="P39" s="89" t="s">
        <v>237</v>
      </c>
      <c r="Q39" s="90">
        <v>30</v>
      </c>
      <c r="R39" s="90">
        <v>728</v>
      </c>
      <c r="S39" s="90">
        <v>659</v>
      </c>
      <c r="T39" s="90">
        <v>69</v>
      </c>
      <c r="U39" s="90">
        <v>741</v>
      </c>
      <c r="V39" s="90">
        <v>155</v>
      </c>
      <c r="W39" s="90">
        <v>50</v>
      </c>
      <c r="X39" s="89" t="s">
        <v>423</v>
      </c>
      <c r="Y39" s="89">
        <v>30</v>
      </c>
      <c r="Z39" s="89">
        <v>694</v>
      </c>
      <c r="AA39" s="89"/>
      <c r="AB39" s="89"/>
      <c r="AC39" s="89">
        <v>625</v>
      </c>
      <c r="AD39" s="89">
        <v>69</v>
      </c>
      <c r="AE39" s="89">
        <v>1018</v>
      </c>
      <c r="AF39" s="89"/>
      <c r="AG39" s="89"/>
      <c r="AH39" s="89">
        <v>155</v>
      </c>
      <c r="AI39" s="89"/>
      <c r="AJ39" s="89"/>
      <c r="AK39" s="89"/>
      <c r="AL39" s="92">
        <v>694</v>
      </c>
      <c r="AM39" s="92">
        <v>69</v>
      </c>
      <c r="AN39" s="92">
        <v>625</v>
      </c>
      <c r="AO39" s="92">
        <f t="shared" si="0"/>
        <v>1372</v>
      </c>
      <c r="AP39" s="92">
        <v>696</v>
      </c>
      <c r="AQ39" s="92">
        <v>676</v>
      </c>
      <c r="AR39" s="92">
        <v>333</v>
      </c>
      <c r="AS39" s="92">
        <v>125</v>
      </c>
      <c r="AT39" s="92">
        <v>208</v>
      </c>
      <c r="AU39" s="93" t="s">
        <v>424</v>
      </c>
      <c r="AV39" s="92">
        <v>197</v>
      </c>
      <c r="AW39" s="92">
        <v>197</v>
      </c>
      <c r="AX39" s="92">
        <v>197</v>
      </c>
      <c r="AY39" s="92">
        <v>125</v>
      </c>
      <c r="AZ39" s="92">
        <v>125</v>
      </c>
      <c r="BA39" s="92">
        <v>125</v>
      </c>
      <c r="BB39" s="92">
        <v>48</v>
      </c>
      <c r="BC39" s="92">
        <v>48</v>
      </c>
      <c r="BD39" s="92">
        <v>48</v>
      </c>
      <c r="BE39" s="92">
        <v>0</v>
      </c>
      <c r="BF39" s="92">
        <v>0</v>
      </c>
      <c r="BG39" s="92">
        <v>0</v>
      </c>
      <c r="BH39" s="92">
        <v>1</v>
      </c>
      <c r="BI39" s="92">
        <v>1</v>
      </c>
      <c r="BJ39" s="92">
        <v>1</v>
      </c>
      <c r="BK39" s="92">
        <v>234</v>
      </c>
      <c r="BL39" s="92">
        <v>0</v>
      </c>
      <c r="BM39" s="92">
        <v>234</v>
      </c>
      <c r="BN39" s="92">
        <v>225</v>
      </c>
      <c r="BO39" s="92">
        <v>46</v>
      </c>
      <c r="BP39" s="92">
        <v>225</v>
      </c>
      <c r="BQ39" s="107">
        <v>6</v>
      </c>
      <c r="BR39" s="109">
        <v>6</v>
      </c>
      <c r="BS39" s="109">
        <v>6</v>
      </c>
      <c r="BT39" s="109">
        <v>6</v>
      </c>
      <c r="BU39" s="109">
        <v>4</v>
      </c>
      <c r="BV39" s="109">
        <v>6</v>
      </c>
      <c r="BW39" s="92">
        <f t="shared" ref="BW39:BZ44" si="112">Y39</f>
        <v>30</v>
      </c>
      <c r="BX39" s="92">
        <f t="shared" si="112"/>
        <v>694</v>
      </c>
      <c r="BY39" s="92">
        <f>BX39</f>
        <v>694</v>
      </c>
      <c r="BZ39" s="92">
        <f t="shared" si="107"/>
        <v>694</v>
      </c>
      <c r="CA39" s="92">
        <f t="shared" ref="CA39:CB41" si="113">AD39</f>
        <v>69</v>
      </c>
      <c r="CB39" s="92">
        <f t="shared" si="113"/>
        <v>1018</v>
      </c>
      <c r="CC39" s="92">
        <f t="shared" ref="CC39:CC41" si="114">CB39</f>
        <v>1018</v>
      </c>
      <c r="CD39" s="92">
        <f t="shared" si="72"/>
        <v>1018</v>
      </c>
      <c r="CE39" s="92">
        <f t="shared" si="106"/>
        <v>155</v>
      </c>
      <c r="CF39" s="92">
        <f t="shared" si="111"/>
        <v>155</v>
      </c>
      <c r="CG39" s="92">
        <f t="shared" si="74"/>
        <v>155</v>
      </c>
      <c r="CH39" s="92">
        <f t="shared" si="109"/>
        <v>842</v>
      </c>
      <c r="CI39" s="92">
        <f t="shared" si="109"/>
        <v>427</v>
      </c>
      <c r="CJ39" s="92">
        <f t="shared" si="109"/>
        <v>842</v>
      </c>
      <c r="CK39" s="87">
        <v>802</v>
      </c>
      <c r="CL39" s="87">
        <v>2375</v>
      </c>
      <c r="CM39" s="92">
        <v>65</v>
      </c>
      <c r="CN39" s="92">
        <v>2376</v>
      </c>
      <c r="CO39" s="92">
        <v>120</v>
      </c>
      <c r="CP39" s="92">
        <v>31665</v>
      </c>
      <c r="CQ39" s="92">
        <v>2557</v>
      </c>
      <c r="CR39" s="92">
        <v>5297</v>
      </c>
      <c r="CS39" s="92">
        <v>15488</v>
      </c>
      <c r="CT39" s="92">
        <v>17615</v>
      </c>
      <c r="CU39" s="97">
        <v>1145</v>
      </c>
      <c r="CV39" s="98">
        <v>2702</v>
      </c>
      <c r="CW39" s="99">
        <f t="shared" si="8"/>
        <v>100</v>
      </c>
      <c r="CX39" s="87">
        <f t="shared" si="9"/>
        <v>10</v>
      </c>
      <c r="CY39" s="99">
        <f t="shared" si="10"/>
        <v>100</v>
      </c>
      <c r="CZ39" s="87" t="str">
        <f t="shared" si="11"/>
        <v>30</v>
      </c>
      <c r="DA39" s="99">
        <f t="shared" si="12"/>
        <v>98</v>
      </c>
      <c r="DB39" s="87" t="str">
        <f t="shared" si="13"/>
        <v>30</v>
      </c>
      <c r="DC39" s="99">
        <f t="shared" si="14"/>
        <v>49</v>
      </c>
      <c r="DD39" s="99" t="str">
        <f t="shared" si="15"/>
        <v>20</v>
      </c>
      <c r="DE39" s="99">
        <f t="shared" si="53"/>
        <v>34</v>
      </c>
      <c r="DF39" s="87" t="str">
        <f t="shared" si="16"/>
        <v>10</v>
      </c>
      <c r="DG39" s="99">
        <f t="shared" si="54"/>
        <v>3</v>
      </c>
      <c r="DH39" s="87" t="str">
        <f t="shared" si="17"/>
        <v>0</v>
      </c>
      <c r="DI39" s="99">
        <f t="shared" si="55"/>
        <v>0</v>
      </c>
      <c r="DJ39" s="87" t="str">
        <f t="shared" si="18"/>
        <v>0</v>
      </c>
      <c r="DK39" s="99">
        <f t="shared" si="19"/>
        <v>33</v>
      </c>
      <c r="DL39" s="87" t="str">
        <f t="shared" si="20"/>
        <v>10</v>
      </c>
      <c r="DM39" s="99">
        <f t="shared" si="21"/>
        <v>53</v>
      </c>
      <c r="DN39" s="87" t="str">
        <f t="shared" si="56"/>
        <v>30</v>
      </c>
      <c r="DO39" s="99">
        <f t="shared" si="22"/>
        <v>88</v>
      </c>
      <c r="DP39" s="87" t="str">
        <f t="shared" si="23"/>
        <v>30</v>
      </c>
      <c r="DQ39" s="99">
        <f t="shared" si="24"/>
        <v>42</v>
      </c>
      <c r="DR39" s="87" t="str">
        <f t="shared" si="25"/>
        <v>15</v>
      </c>
      <c r="DS39" s="87">
        <f t="shared" si="26"/>
        <v>185</v>
      </c>
      <c r="DT39" s="92">
        <v>18249</v>
      </c>
      <c r="DU39" s="92">
        <v>0</v>
      </c>
      <c r="DV39" s="92">
        <v>184388</v>
      </c>
      <c r="DW39" s="92">
        <v>0</v>
      </c>
      <c r="DX39" s="92">
        <v>0</v>
      </c>
      <c r="DY39" s="99">
        <f t="shared" si="27"/>
        <v>9</v>
      </c>
      <c r="DZ39" s="100" t="str">
        <f t="shared" si="28"/>
        <v>5</v>
      </c>
      <c r="EA39" s="99">
        <v>100</v>
      </c>
      <c r="EB39" s="100" t="str">
        <f t="shared" si="30"/>
        <v>20</v>
      </c>
      <c r="EC39" s="99">
        <v>50</v>
      </c>
      <c r="ED39" s="92" t="str">
        <f t="shared" si="32"/>
        <v>10</v>
      </c>
      <c r="EE39" s="100">
        <f t="shared" si="33"/>
        <v>35</v>
      </c>
      <c r="EF39" s="87">
        <f t="shared" si="34"/>
        <v>220</v>
      </c>
      <c r="EG39" s="110">
        <v>60417</v>
      </c>
      <c r="EH39" s="111">
        <v>1927132</v>
      </c>
      <c r="EI39" s="103">
        <f t="shared" si="35"/>
        <v>3135</v>
      </c>
      <c r="EJ39" s="104" t="str">
        <f t="shared" si="36"/>
        <v>20</v>
      </c>
      <c r="EK39" s="109">
        <v>6</v>
      </c>
      <c r="EL39" s="100" t="str">
        <f t="shared" si="37"/>
        <v>30</v>
      </c>
      <c r="EM39" s="106">
        <v>23</v>
      </c>
      <c r="EN39" s="99">
        <f t="shared" si="38"/>
        <v>3</v>
      </c>
      <c r="EO39" s="100" t="str">
        <f t="shared" si="39"/>
        <v>0</v>
      </c>
      <c r="EP39" s="106">
        <v>30</v>
      </c>
      <c r="EQ39" s="99">
        <f t="shared" si="40"/>
        <v>100</v>
      </c>
      <c r="ER39" s="100">
        <f t="shared" si="41"/>
        <v>10</v>
      </c>
      <c r="ES39" s="106">
        <v>309</v>
      </c>
      <c r="ET39" s="99">
        <f t="shared" si="42"/>
        <v>45</v>
      </c>
      <c r="EU39" s="100" t="str">
        <f t="shared" si="43"/>
        <v>25</v>
      </c>
      <c r="EV39" s="106">
        <v>105</v>
      </c>
      <c r="EW39" s="99">
        <f t="shared" si="44"/>
        <v>15</v>
      </c>
      <c r="EX39" s="100" t="str">
        <f t="shared" si="45"/>
        <v>10</v>
      </c>
      <c r="EY39" s="107">
        <v>11</v>
      </c>
      <c r="EZ39" s="92" t="str">
        <f t="shared" si="46"/>
        <v>30</v>
      </c>
      <c r="FA39" s="107">
        <v>0</v>
      </c>
      <c r="FB39" s="92" t="str">
        <f t="shared" si="47"/>
        <v>0</v>
      </c>
      <c r="FC39" s="107">
        <v>11</v>
      </c>
      <c r="FD39" s="92" t="str">
        <f t="shared" si="48"/>
        <v>5</v>
      </c>
      <c r="FE39" s="100">
        <f t="shared" si="49"/>
        <v>50</v>
      </c>
      <c r="FF39" s="100">
        <f t="shared" si="50"/>
        <v>80</v>
      </c>
      <c r="FG39" s="100">
        <f t="shared" si="51"/>
        <v>130</v>
      </c>
      <c r="FH39" s="108">
        <f t="shared" si="52"/>
        <v>350</v>
      </c>
      <c r="FI39" s="86"/>
      <c r="FJ39" s="116"/>
    </row>
    <row r="40" spans="1:166" ht="14.4" x14ac:dyDescent="0.3">
      <c r="A40" s="43">
        <v>37</v>
      </c>
      <c r="B40" s="43" t="s">
        <v>148</v>
      </c>
      <c r="C40" s="117" t="s">
        <v>238</v>
      </c>
      <c r="D40" s="121">
        <v>26</v>
      </c>
      <c r="E40" s="121">
        <v>94</v>
      </c>
      <c r="F40" s="121">
        <v>529</v>
      </c>
      <c r="G40" s="122">
        <v>412</v>
      </c>
      <c r="H40" s="122">
        <v>135</v>
      </c>
      <c r="I40" s="102">
        <v>754</v>
      </c>
      <c r="J40" s="88">
        <v>26</v>
      </c>
      <c r="K40" s="88">
        <v>204</v>
      </c>
      <c r="L40" s="88">
        <v>344</v>
      </c>
      <c r="M40" s="88">
        <v>168</v>
      </c>
      <c r="N40" s="88">
        <v>210</v>
      </c>
      <c r="O40" s="88">
        <v>41</v>
      </c>
      <c r="P40" s="89" t="s">
        <v>239</v>
      </c>
      <c r="Q40" s="90">
        <v>23</v>
      </c>
      <c r="R40" s="90">
        <v>198</v>
      </c>
      <c r="S40" s="90">
        <v>173</v>
      </c>
      <c r="T40" s="90">
        <v>25</v>
      </c>
      <c r="U40" s="90">
        <v>342</v>
      </c>
      <c r="V40" s="90">
        <v>0</v>
      </c>
      <c r="W40" s="90">
        <v>249</v>
      </c>
      <c r="X40" s="89" t="s">
        <v>496</v>
      </c>
      <c r="Y40" s="90">
        <v>26</v>
      </c>
      <c r="Z40" s="90">
        <v>96</v>
      </c>
      <c r="AA40" s="90">
        <v>96</v>
      </c>
      <c r="AB40" s="90">
        <v>96</v>
      </c>
      <c r="AC40" s="90"/>
      <c r="AD40" s="90"/>
      <c r="AE40" s="90">
        <v>664</v>
      </c>
      <c r="AF40" s="90"/>
      <c r="AG40" s="90"/>
      <c r="AH40" s="90">
        <v>63</v>
      </c>
      <c r="AI40" s="90"/>
      <c r="AJ40" s="90"/>
      <c r="AK40" s="90"/>
      <c r="AL40" s="92">
        <v>98</v>
      </c>
      <c r="AM40" s="92">
        <v>26</v>
      </c>
      <c r="AN40" s="92">
        <v>72</v>
      </c>
      <c r="AO40" s="92">
        <f t="shared" si="0"/>
        <v>670</v>
      </c>
      <c r="AP40" s="92">
        <v>344</v>
      </c>
      <c r="AQ40" s="92">
        <v>326</v>
      </c>
      <c r="AR40" s="92">
        <v>295</v>
      </c>
      <c r="AS40" s="92">
        <v>58</v>
      </c>
      <c r="AT40" s="92">
        <v>237</v>
      </c>
      <c r="AU40" s="93" t="s">
        <v>497</v>
      </c>
      <c r="AV40" s="92">
        <v>161</v>
      </c>
      <c r="AW40" s="92">
        <v>161</v>
      </c>
      <c r="AX40" s="92">
        <v>161</v>
      </c>
      <c r="AY40" s="92">
        <v>250</v>
      </c>
      <c r="AZ40" s="92">
        <v>250</v>
      </c>
      <c r="BA40" s="92">
        <v>250</v>
      </c>
      <c r="BB40" s="92">
        <v>70</v>
      </c>
      <c r="BC40" s="92">
        <v>69</v>
      </c>
      <c r="BD40" s="92">
        <v>70</v>
      </c>
      <c r="BE40" s="92">
        <v>1</v>
      </c>
      <c r="BF40" s="92">
        <v>1</v>
      </c>
      <c r="BG40" s="92">
        <v>1</v>
      </c>
      <c r="BH40" s="92">
        <v>1</v>
      </c>
      <c r="BI40" s="92">
        <v>1</v>
      </c>
      <c r="BJ40" s="92">
        <v>1</v>
      </c>
      <c r="BK40" s="92">
        <v>214</v>
      </c>
      <c r="BL40" s="92">
        <v>7</v>
      </c>
      <c r="BM40" s="92">
        <v>214</v>
      </c>
      <c r="BN40" s="92">
        <v>167</v>
      </c>
      <c r="BO40" s="92">
        <v>37</v>
      </c>
      <c r="BP40" s="92">
        <v>167</v>
      </c>
      <c r="BQ40" s="107">
        <v>2</v>
      </c>
      <c r="BR40" s="109">
        <v>2</v>
      </c>
      <c r="BS40" s="109">
        <v>2</v>
      </c>
      <c r="BT40" s="109">
        <v>11</v>
      </c>
      <c r="BU40" s="109">
        <v>3</v>
      </c>
      <c r="BV40" s="109">
        <v>11</v>
      </c>
      <c r="BW40" s="92">
        <f t="shared" si="112"/>
        <v>26</v>
      </c>
      <c r="BX40" s="92">
        <f t="shared" si="112"/>
        <v>96</v>
      </c>
      <c r="BY40" s="92">
        <f t="shared" si="112"/>
        <v>96</v>
      </c>
      <c r="BZ40" s="92">
        <f t="shared" si="112"/>
        <v>96</v>
      </c>
      <c r="CA40" s="92">
        <f t="shared" ref="CA40:CA41" si="115">AM40</f>
        <v>26</v>
      </c>
      <c r="CB40" s="92">
        <f t="shared" si="113"/>
        <v>664</v>
      </c>
      <c r="CC40" s="92">
        <f t="shared" si="114"/>
        <v>664</v>
      </c>
      <c r="CD40" s="92">
        <f t="shared" si="72"/>
        <v>664</v>
      </c>
      <c r="CE40" s="92">
        <f t="shared" si="106"/>
        <v>63</v>
      </c>
      <c r="CF40" s="92">
        <f t="shared" si="111"/>
        <v>63</v>
      </c>
      <c r="CG40" s="92">
        <f t="shared" si="74"/>
        <v>63</v>
      </c>
      <c r="CH40" s="92">
        <f t="shared" si="109"/>
        <v>877</v>
      </c>
      <c r="CI40" s="92">
        <f t="shared" si="109"/>
        <v>531</v>
      </c>
      <c r="CJ40" s="92">
        <f t="shared" si="109"/>
        <v>877</v>
      </c>
      <c r="CK40" s="87">
        <v>31</v>
      </c>
      <c r="CL40" s="87">
        <v>1104</v>
      </c>
      <c r="CM40" s="92">
        <v>21</v>
      </c>
      <c r="CN40" s="92">
        <v>1105</v>
      </c>
      <c r="CO40" s="92">
        <v>43</v>
      </c>
      <c r="CP40" s="92">
        <v>13697</v>
      </c>
      <c r="CQ40" s="92">
        <v>3028</v>
      </c>
      <c r="CR40" s="92">
        <v>3490</v>
      </c>
      <c r="CS40" s="92">
        <v>8480</v>
      </c>
      <c r="CT40" s="92">
        <v>10359</v>
      </c>
      <c r="CU40" s="97">
        <v>541</v>
      </c>
      <c r="CV40" s="98">
        <v>1547</v>
      </c>
      <c r="CW40" s="99">
        <f t="shared" si="8"/>
        <v>100</v>
      </c>
      <c r="CX40" s="87">
        <f t="shared" si="9"/>
        <v>10</v>
      </c>
      <c r="CY40" s="99">
        <f t="shared" si="10"/>
        <v>98</v>
      </c>
      <c r="CZ40" s="87" t="str">
        <f t="shared" si="11"/>
        <v>20</v>
      </c>
      <c r="DA40" s="99">
        <f t="shared" si="12"/>
        <v>73</v>
      </c>
      <c r="DB40" s="87" t="str">
        <f t="shared" si="13"/>
        <v>15</v>
      </c>
      <c r="DC40" s="99">
        <f t="shared" si="14"/>
        <v>47</v>
      </c>
      <c r="DD40" s="99" t="str">
        <f t="shared" si="15"/>
        <v>20</v>
      </c>
      <c r="DE40" s="99">
        <f t="shared" si="53"/>
        <v>3</v>
      </c>
      <c r="DF40" s="87" t="str">
        <f t="shared" si="16"/>
        <v>0</v>
      </c>
      <c r="DG40" s="99">
        <f t="shared" si="54"/>
        <v>2</v>
      </c>
      <c r="DH40" s="87" t="str">
        <f t="shared" si="17"/>
        <v>0</v>
      </c>
      <c r="DI40" s="99">
        <f t="shared" si="55"/>
        <v>0</v>
      </c>
      <c r="DJ40" s="87" t="str">
        <f t="shared" si="18"/>
        <v>0</v>
      </c>
      <c r="DK40" s="99">
        <f t="shared" si="19"/>
        <v>46</v>
      </c>
      <c r="DL40" s="87" t="str">
        <f t="shared" si="20"/>
        <v>15</v>
      </c>
      <c r="DM40" s="99">
        <f t="shared" si="21"/>
        <v>55</v>
      </c>
      <c r="DN40" s="87" t="str">
        <f t="shared" si="56"/>
        <v>30</v>
      </c>
      <c r="DO40" s="99">
        <f t="shared" si="22"/>
        <v>82</v>
      </c>
      <c r="DP40" s="87" t="str">
        <f t="shared" si="23"/>
        <v>30</v>
      </c>
      <c r="DQ40" s="99">
        <f t="shared" si="24"/>
        <v>35</v>
      </c>
      <c r="DR40" s="87" t="str">
        <f t="shared" si="25"/>
        <v>10</v>
      </c>
      <c r="DS40" s="87">
        <f t="shared" si="26"/>
        <v>150</v>
      </c>
      <c r="DT40" s="92">
        <v>10537</v>
      </c>
      <c r="DU40" s="92">
        <v>3700</v>
      </c>
      <c r="DV40" s="92">
        <v>98041</v>
      </c>
      <c r="DW40" s="92">
        <v>3722</v>
      </c>
      <c r="DX40" s="92">
        <v>0</v>
      </c>
      <c r="DY40" s="99">
        <f t="shared" si="27"/>
        <v>13</v>
      </c>
      <c r="DZ40" s="100" t="str">
        <f t="shared" si="28"/>
        <v>10</v>
      </c>
      <c r="EA40" s="99">
        <f>ROUND(IFERROR(DU40/DW40,0)*100,0)</f>
        <v>99</v>
      </c>
      <c r="EB40" s="100" t="str">
        <f t="shared" si="30"/>
        <v>0</v>
      </c>
      <c r="EC40" s="99">
        <f t="shared" ref="EC40:EC45" si="116">ROUND(IFERROR(DX40/DV40,0)*100,0)</f>
        <v>0</v>
      </c>
      <c r="ED40" s="92" t="str">
        <f t="shared" si="32"/>
        <v>0</v>
      </c>
      <c r="EE40" s="100">
        <f t="shared" si="33"/>
        <v>10</v>
      </c>
      <c r="EF40" s="87">
        <f t="shared" si="34"/>
        <v>160</v>
      </c>
      <c r="EG40" s="110">
        <v>61433</v>
      </c>
      <c r="EH40" s="111">
        <v>913667</v>
      </c>
      <c r="EI40" s="103">
        <f t="shared" si="35"/>
        <v>6724</v>
      </c>
      <c r="EJ40" s="104" t="str">
        <f t="shared" si="36"/>
        <v>30</v>
      </c>
      <c r="EK40" s="109">
        <v>0</v>
      </c>
      <c r="EL40" s="100" t="str">
        <f t="shared" si="37"/>
        <v>0</v>
      </c>
      <c r="EM40" s="106">
        <v>2</v>
      </c>
      <c r="EN40" s="99">
        <f t="shared" si="38"/>
        <v>2</v>
      </c>
      <c r="EO40" s="100" t="str">
        <f t="shared" si="39"/>
        <v>0</v>
      </c>
      <c r="EP40" s="106">
        <v>26</v>
      </c>
      <c r="EQ40" s="99">
        <f t="shared" si="40"/>
        <v>100</v>
      </c>
      <c r="ER40" s="100">
        <f t="shared" si="41"/>
        <v>10</v>
      </c>
      <c r="ES40" s="106">
        <v>45</v>
      </c>
      <c r="ET40" s="99">
        <f t="shared" si="42"/>
        <v>47</v>
      </c>
      <c r="EU40" s="100" t="str">
        <f t="shared" si="43"/>
        <v>25</v>
      </c>
      <c r="EV40" s="106">
        <v>68</v>
      </c>
      <c r="EW40" s="99">
        <f t="shared" si="44"/>
        <v>56</v>
      </c>
      <c r="EX40" s="100" t="str">
        <f t="shared" si="45"/>
        <v>30</v>
      </c>
      <c r="EY40" s="107">
        <v>0</v>
      </c>
      <c r="EZ40" s="92" t="str">
        <f t="shared" si="46"/>
        <v>0</v>
      </c>
      <c r="FA40" s="107">
        <v>0</v>
      </c>
      <c r="FB40" s="92" t="str">
        <f t="shared" si="47"/>
        <v>0</v>
      </c>
      <c r="FC40" s="107">
        <v>21</v>
      </c>
      <c r="FD40" s="92" t="str">
        <f t="shared" si="48"/>
        <v>10</v>
      </c>
      <c r="FE40" s="100">
        <f t="shared" si="49"/>
        <v>30</v>
      </c>
      <c r="FF40" s="100">
        <f t="shared" si="50"/>
        <v>75</v>
      </c>
      <c r="FG40" s="100">
        <f t="shared" si="51"/>
        <v>105</v>
      </c>
      <c r="FH40" s="108">
        <f t="shared" si="52"/>
        <v>265</v>
      </c>
      <c r="FI40" s="86"/>
      <c r="FJ40" s="116"/>
    </row>
    <row r="41" spans="1:166" ht="14.4" x14ac:dyDescent="0.3">
      <c r="A41" s="43">
        <v>38</v>
      </c>
      <c r="B41" s="43" t="s">
        <v>130</v>
      </c>
      <c r="C41" s="117" t="s">
        <v>240</v>
      </c>
      <c r="D41" s="121">
        <v>28</v>
      </c>
      <c r="E41" s="121">
        <v>138</v>
      </c>
      <c r="F41" s="121">
        <v>440</v>
      </c>
      <c r="G41" s="122">
        <v>255</v>
      </c>
      <c r="H41" s="122">
        <v>91</v>
      </c>
      <c r="I41" s="102">
        <v>750</v>
      </c>
      <c r="J41" s="88">
        <v>29</v>
      </c>
      <c r="K41" s="88">
        <v>141</v>
      </c>
      <c r="L41" s="88">
        <v>271</v>
      </c>
      <c r="M41" s="88">
        <v>147</v>
      </c>
      <c r="N41" s="88">
        <v>350</v>
      </c>
      <c r="O41" s="88">
        <v>25</v>
      </c>
      <c r="P41" s="89" t="s">
        <v>241</v>
      </c>
      <c r="Q41" s="90">
        <v>27</v>
      </c>
      <c r="R41" s="90">
        <v>141</v>
      </c>
      <c r="S41" s="90">
        <v>128</v>
      </c>
      <c r="T41" s="90">
        <v>13</v>
      </c>
      <c r="U41" s="90">
        <v>451</v>
      </c>
      <c r="V41" s="90">
        <v>47</v>
      </c>
      <c r="W41" s="90">
        <v>445</v>
      </c>
      <c r="X41" s="89" t="s">
        <v>454</v>
      </c>
      <c r="Y41" s="90">
        <v>28</v>
      </c>
      <c r="Z41" s="90">
        <v>138</v>
      </c>
      <c r="AA41" s="90"/>
      <c r="AB41" s="90"/>
      <c r="AC41" s="90"/>
      <c r="AD41" s="90"/>
      <c r="AE41" s="90">
        <v>400</v>
      </c>
      <c r="AF41" s="90"/>
      <c r="AG41" s="90"/>
      <c r="AH41" s="90">
        <v>47</v>
      </c>
      <c r="AI41" s="90"/>
      <c r="AJ41" s="90"/>
      <c r="AK41" s="90"/>
      <c r="AL41" s="92">
        <v>140</v>
      </c>
      <c r="AM41" s="92">
        <v>13</v>
      </c>
      <c r="AN41" s="92">
        <v>127</v>
      </c>
      <c r="AO41" s="92">
        <f t="shared" si="0"/>
        <v>402</v>
      </c>
      <c r="AP41" s="92">
        <v>145</v>
      </c>
      <c r="AQ41" s="92">
        <v>257</v>
      </c>
      <c r="AR41" s="92">
        <v>203</v>
      </c>
      <c r="AS41" s="92">
        <v>34</v>
      </c>
      <c r="AT41" s="92">
        <v>169</v>
      </c>
      <c r="AU41" s="93" t="s">
        <v>242</v>
      </c>
      <c r="AV41" s="92">
        <v>48</v>
      </c>
      <c r="AW41" s="92">
        <v>48</v>
      </c>
      <c r="AX41" s="92">
        <v>48</v>
      </c>
      <c r="AY41" s="92">
        <v>97</v>
      </c>
      <c r="AZ41" s="92">
        <v>44</v>
      </c>
      <c r="BA41" s="92">
        <v>97</v>
      </c>
      <c r="BB41" s="92">
        <v>42</v>
      </c>
      <c r="BC41" s="92">
        <v>36</v>
      </c>
      <c r="BD41" s="92">
        <v>42</v>
      </c>
      <c r="BE41" s="92">
        <v>12</v>
      </c>
      <c r="BF41" s="92">
        <v>0</v>
      </c>
      <c r="BG41" s="92">
        <v>12</v>
      </c>
      <c r="BH41" s="92">
        <v>1</v>
      </c>
      <c r="BI41" s="92">
        <v>1</v>
      </c>
      <c r="BJ41" s="92">
        <v>1</v>
      </c>
      <c r="BK41" s="92">
        <v>362</v>
      </c>
      <c r="BL41" s="92">
        <v>4</v>
      </c>
      <c r="BM41" s="92">
        <v>8</v>
      </c>
      <c r="BN41" s="92">
        <v>97</v>
      </c>
      <c r="BO41" s="92">
        <v>14</v>
      </c>
      <c r="BP41" s="92">
        <v>53</v>
      </c>
      <c r="BQ41" s="107">
        <v>2</v>
      </c>
      <c r="BR41" s="109">
        <v>2</v>
      </c>
      <c r="BS41" s="109">
        <v>2</v>
      </c>
      <c r="BT41" s="109">
        <v>4</v>
      </c>
      <c r="BU41" s="109">
        <v>4</v>
      </c>
      <c r="BV41" s="109">
        <v>4</v>
      </c>
      <c r="BW41" s="92">
        <f t="shared" si="112"/>
        <v>28</v>
      </c>
      <c r="BX41" s="92">
        <f t="shared" si="112"/>
        <v>138</v>
      </c>
      <c r="BY41" s="92">
        <f>BX41</f>
        <v>138</v>
      </c>
      <c r="BZ41" s="92">
        <f>BX41</f>
        <v>138</v>
      </c>
      <c r="CA41" s="92">
        <f t="shared" si="115"/>
        <v>13</v>
      </c>
      <c r="CB41" s="92">
        <f t="shared" si="113"/>
        <v>400</v>
      </c>
      <c r="CC41" s="92">
        <f t="shared" si="114"/>
        <v>400</v>
      </c>
      <c r="CD41" s="92">
        <f t="shared" si="72"/>
        <v>400</v>
      </c>
      <c r="CE41" s="92">
        <f t="shared" si="106"/>
        <v>47</v>
      </c>
      <c r="CF41" s="92">
        <f t="shared" si="111"/>
        <v>47</v>
      </c>
      <c r="CG41" s="92">
        <f t="shared" si="74"/>
        <v>47</v>
      </c>
      <c r="CH41" s="92">
        <f t="shared" si="109"/>
        <v>665</v>
      </c>
      <c r="CI41" s="92">
        <f t="shared" si="109"/>
        <v>153</v>
      </c>
      <c r="CJ41" s="92">
        <f t="shared" si="109"/>
        <v>267</v>
      </c>
      <c r="CK41" s="87">
        <v>687</v>
      </c>
      <c r="CL41" s="87">
        <v>891</v>
      </c>
      <c r="CM41" s="92">
        <v>673</v>
      </c>
      <c r="CN41" s="92">
        <v>892</v>
      </c>
      <c r="CO41" s="92">
        <v>237</v>
      </c>
      <c r="CP41" s="92">
        <v>9165</v>
      </c>
      <c r="CQ41" s="92">
        <v>1204</v>
      </c>
      <c r="CR41" s="92">
        <v>2771</v>
      </c>
      <c r="CS41" s="92">
        <v>5091</v>
      </c>
      <c r="CT41" s="92">
        <v>6475</v>
      </c>
      <c r="CU41" s="97">
        <v>377</v>
      </c>
      <c r="CV41" s="98">
        <v>1153</v>
      </c>
      <c r="CW41" s="99">
        <f t="shared" si="8"/>
        <v>100</v>
      </c>
      <c r="CX41" s="87">
        <f t="shared" si="9"/>
        <v>10</v>
      </c>
      <c r="CY41" s="99">
        <f t="shared" si="10"/>
        <v>100</v>
      </c>
      <c r="CZ41" s="87" t="str">
        <f t="shared" si="11"/>
        <v>30</v>
      </c>
      <c r="DA41" s="99">
        <f t="shared" si="12"/>
        <v>98</v>
      </c>
      <c r="DB41" s="87" t="str">
        <f t="shared" si="13"/>
        <v>30</v>
      </c>
      <c r="DC41" s="99">
        <f t="shared" si="14"/>
        <v>96</v>
      </c>
      <c r="DD41" s="99" t="str">
        <f t="shared" si="15"/>
        <v>30</v>
      </c>
      <c r="DE41" s="99">
        <f t="shared" si="53"/>
        <v>77</v>
      </c>
      <c r="DF41" s="87" t="str">
        <f t="shared" si="16"/>
        <v>20</v>
      </c>
      <c r="DG41" s="99">
        <f t="shared" si="54"/>
        <v>75</v>
      </c>
      <c r="DH41" s="87" t="str">
        <f t="shared" si="17"/>
        <v>20</v>
      </c>
      <c r="DI41" s="99">
        <f t="shared" si="55"/>
        <v>3</v>
      </c>
      <c r="DJ41" s="87" t="str">
        <f t="shared" si="18"/>
        <v>0</v>
      </c>
      <c r="DK41" s="99">
        <f t="shared" si="19"/>
        <v>30</v>
      </c>
      <c r="DL41" s="87" t="str">
        <f t="shared" si="20"/>
        <v>10</v>
      </c>
      <c r="DM41" s="99">
        <f t="shared" si="21"/>
        <v>98</v>
      </c>
      <c r="DN41" s="87" t="str">
        <f t="shared" si="56"/>
        <v>50</v>
      </c>
      <c r="DO41" s="99">
        <f t="shared" si="22"/>
        <v>79</v>
      </c>
      <c r="DP41" s="87" t="str">
        <f t="shared" si="23"/>
        <v>20</v>
      </c>
      <c r="DQ41" s="99">
        <f t="shared" si="24"/>
        <v>33</v>
      </c>
      <c r="DR41" s="87" t="str">
        <f t="shared" si="25"/>
        <v>10</v>
      </c>
      <c r="DS41" s="87">
        <f t="shared" si="26"/>
        <v>230</v>
      </c>
      <c r="DT41" s="92">
        <v>6840</v>
      </c>
      <c r="DU41" s="92">
        <v>0</v>
      </c>
      <c r="DV41" s="92">
        <v>102927</v>
      </c>
      <c r="DW41" s="92">
        <v>0</v>
      </c>
      <c r="DX41" s="92">
        <v>0</v>
      </c>
      <c r="DY41" s="99">
        <f t="shared" si="27"/>
        <v>6</v>
      </c>
      <c r="DZ41" s="100" t="str">
        <f t="shared" si="28"/>
        <v>5</v>
      </c>
      <c r="EA41" s="99">
        <v>100</v>
      </c>
      <c r="EB41" s="100" t="str">
        <f t="shared" si="30"/>
        <v>20</v>
      </c>
      <c r="EC41" s="99">
        <f t="shared" si="116"/>
        <v>0</v>
      </c>
      <c r="ED41" s="92" t="str">
        <f t="shared" si="32"/>
        <v>0</v>
      </c>
      <c r="EE41" s="100">
        <f t="shared" si="33"/>
        <v>25</v>
      </c>
      <c r="EF41" s="87">
        <f t="shared" si="34"/>
        <v>255</v>
      </c>
      <c r="EG41" s="110">
        <v>81260</v>
      </c>
      <c r="EH41" s="111">
        <v>821350</v>
      </c>
      <c r="EI41" s="103">
        <f t="shared" si="35"/>
        <v>9893</v>
      </c>
      <c r="EJ41" s="104" t="str">
        <f t="shared" si="36"/>
        <v>30</v>
      </c>
      <c r="EK41" s="109">
        <v>40</v>
      </c>
      <c r="EL41" s="100" t="str">
        <f t="shared" si="37"/>
        <v>30</v>
      </c>
      <c r="EM41" s="106">
        <v>60</v>
      </c>
      <c r="EN41" s="99">
        <f t="shared" si="38"/>
        <v>43</v>
      </c>
      <c r="EO41" s="100" t="str">
        <f t="shared" si="39"/>
        <v>15</v>
      </c>
      <c r="EP41" s="106">
        <v>28</v>
      </c>
      <c r="EQ41" s="99">
        <f t="shared" si="40"/>
        <v>100</v>
      </c>
      <c r="ER41" s="100">
        <f t="shared" si="41"/>
        <v>10</v>
      </c>
      <c r="ES41" s="106">
        <v>135</v>
      </c>
      <c r="ET41" s="99">
        <f t="shared" si="42"/>
        <v>98</v>
      </c>
      <c r="EU41" s="100" t="str">
        <f t="shared" si="43"/>
        <v>50</v>
      </c>
      <c r="EV41" s="106">
        <v>159</v>
      </c>
      <c r="EW41" s="99">
        <f t="shared" si="44"/>
        <v>96</v>
      </c>
      <c r="EX41" s="100" t="str">
        <f t="shared" si="45"/>
        <v>50</v>
      </c>
      <c r="EY41" s="107">
        <v>0</v>
      </c>
      <c r="EZ41" s="92" t="str">
        <f t="shared" si="46"/>
        <v>0</v>
      </c>
      <c r="FA41" s="107">
        <v>0</v>
      </c>
      <c r="FB41" s="92" t="str">
        <f t="shared" si="47"/>
        <v>0</v>
      </c>
      <c r="FC41" s="107">
        <v>100</v>
      </c>
      <c r="FD41" s="92" t="str">
        <f t="shared" si="48"/>
        <v>30</v>
      </c>
      <c r="FE41" s="100">
        <f t="shared" si="49"/>
        <v>75</v>
      </c>
      <c r="FF41" s="100">
        <f t="shared" si="50"/>
        <v>140</v>
      </c>
      <c r="FG41" s="100">
        <f t="shared" si="51"/>
        <v>215</v>
      </c>
      <c r="FH41" s="108">
        <f t="shared" si="52"/>
        <v>470</v>
      </c>
      <c r="FI41" s="86"/>
      <c r="FJ41" s="116"/>
    </row>
    <row r="42" spans="1:166" ht="14.4" x14ac:dyDescent="0.3">
      <c r="A42" s="43">
        <v>39</v>
      </c>
      <c r="B42" s="43" t="s">
        <v>122</v>
      </c>
      <c r="C42" s="117" t="s">
        <v>243</v>
      </c>
      <c r="D42" s="121">
        <v>26</v>
      </c>
      <c r="E42" s="121">
        <v>246</v>
      </c>
      <c r="F42" s="121">
        <v>1049</v>
      </c>
      <c r="G42" s="122">
        <v>441</v>
      </c>
      <c r="H42" s="122">
        <v>139</v>
      </c>
      <c r="I42" s="102">
        <v>1775</v>
      </c>
      <c r="J42" s="88">
        <v>11</v>
      </c>
      <c r="K42" s="88">
        <v>212</v>
      </c>
      <c r="L42" s="88">
        <v>551</v>
      </c>
      <c r="M42" s="88">
        <v>473</v>
      </c>
      <c r="N42" s="88">
        <v>220</v>
      </c>
      <c r="O42" s="88">
        <v>40</v>
      </c>
      <c r="P42" s="89" t="s">
        <v>244</v>
      </c>
      <c r="Q42" s="90">
        <v>11</v>
      </c>
      <c r="R42" s="90">
        <v>22</v>
      </c>
      <c r="S42" s="90">
        <v>22</v>
      </c>
      <c r="T42" s="90">
        <v>0</v>
      </c>
      <c r="U42" s="90">
        <v>0</v>
      </c>
      <c r="V42" s="90">
        <v>0</v>
      </c>
      <c r="W42" s="90">
        <v>0</v>
      </c>
      <c r="X42" s="91" t="s">
        <v>404</v>
      </c>
      <c r="Y42" s="90">
        <v>26</v>
      </c>
      <c r="Z42" s="90">
        <v>263</v>
      </c>
      <c r="AA42" s="90">
        <v>263</v>
      </c>
      <c r="AB42" s="90">
        <v>263</v>
      </c>
      <c r="AC42" s="90">
        <v>212</v>
      </c>
      <c r="AD42" s="90">
        <v>51</v>
      </c>
      <c r="AE42" s="90">
        <v>986</v>
      </c>
      <c r="AF42" s="90">
        <v>984</v>
      </c>
      <c r="AG42" s="90">
        <v>986</v>
      </c>
      <c r="AH42" s="90">
        <v>63</v>
      </c>
      <c r="AI42" s="90">
        <v>63</v>
      </c>
      <c r="AJ42" s="90">
        <v>63</v>
      </c>
      <c r="AK42" s="90"/>
      <c r="AL42" s="92">
        <v>212</v>
      </c>
      <c r="AM42" s="92">
        <v>22</v>
      </c>
      <c r="AN42" s="92">
        <v>190</v>
      </c>
      <c r="AO42" s="92">
        <f t="shared" si="0"/>
        <v>1021</v>
      </c>
      <c r="AP42" s="92">
        <v>476</v>
      </c>
      <c r="AQ42" s="92">
        <v>545</v>
      </c>
      <c r="AR42" s="92">
        <v>202</v>
      </c>
      <c r="AS42" s="92">
        <v>42</v>
      </c>
      <c r="AT42" s="92">
        <v>160</v>
      </c>
      <c r="AU42" s="93" t="s">
        <v>404</v>
      </c>
      <c r="AV42" s="92">
        <v>156</v>
      </c>
      <c r="AW42" s="92">
        <v>156</v>
      </c>
      <c r="AX42" s="92">
        <v>156</v>
      </c>
      <c r="AY42" s="92">
        <v>148</v>
      </c>
      <c r="AZ42" s="92">
        <v>146</v>
      </c>
      <c r="BA42" s="92">
        <v>148</v>
      </c>
      <c r="BB42" s="92">
        <v>61</v>
      </c>
      <c r="BC42" s="92">
        <v>61</v>
      </c>
      <c r="BD42" s="92">
        <v>61</v>
      </c>
      <c r="BE42" s="92">
        <v>8</v>
      </c>
      <c r="BF42" s="92">
        <v>8</v>
      </c>
      <c r="BG42" s="92">
        <v>8</v>
      </c>
      <c r="BH42" s="92">
        <v>1</v>
      </c>
      <c r="BI42" s="92">
        <v>1</v>
      </c>
      <c r="BJ42" s="92">
        <v>1</v>
      </c>
      <c r="BK42" s="92">
        <v>52</v>
      </c>
      <c r="BL42" s="92">
        <v>43</v>
      </c>
      <c r="BM42" s="92">
        <v>52</v>
      </c>
      <c r="BN42" s="92">
        <v>28</v>
      </c>
      <c r="BO42" s="92">
        <v>27</v>
      </c>
      <c r="BP42" s="92">
        <v>28</v>
      </c>
      <c r="BQ42" s="107">
        <v>1</v>
      </c>
      <c r="BR42" s="109">
        <v>1</v>
      </c>
      <c r="BS42" s="109">
        <v>1</v>
      </c>
      <c r="BT42" s="109">
        <v>3</v>
      </c>
      <c r="BU42" s="109">
        <v>3</v>
      </c>
      <c r="BV42" s="109">
        <v>3</v>
      </c>
      <c r="BW42" s="92">
        <f t="shared" si="112"/>
        <v>26</v>
      </c>
      <c r="BX42" s="92">
        <f t="shared" si="112"/>
        <v>263</v>
      </c>
      <c r="BY42" s="92">
        <f t="shared" si="112"/>
        <v>263</v>
      </c>
      <c r="BZ42" s="92">
        <f t="shared" si="112"/>
        <v>263</v>
      </c>
      <c r="CA42" s="92">
        <f t="shared" ref="CA42:CG42" si="117">AD42</f>
        <v>51</v>
      </c>
      <c r="CB42" s="92">
        <f t="shared" si="117"/>
        <v>986</v>
      </c>
      <c r="CC42" s="92">
        <f t="shared" si="117"/>
        <v>984</v>
      </c>
      <c r="CD42" s="92">
        <f t="shared" si="117"/>
        <v>986</v>
      </c>
      <c r="CE42" s="92">
        <f t="shared" si="117"/>
        <v>63</v>
      </c>
      <c r="CF42" s="92">
        <f t="shared" si="117"/>
        <v>63</v>
      </c>
      <c r="CG42" s="92">
        <f t="shared" si="117"/>
        <v>63</v>
      </c>
      <c r="CH42" s="92">
        <f t="shared" si="109"/>
        <v>458</v>
      </c>
      <c r="CI42" s="92">
        <f t="shared" si="109"/>
        <v>446</v>
      </c>
      <c r="CJ42" s="92">
        <f t="shared" si="109"/>
        <v>458</v>
      </c>
      <c r="CK42" s="87">
        <v>1</v>
      </c>
      <c r="CL42" s="87">
        <v>1813</v>
      </c>
      <c r="CM42" s="92">
        <v>5</v>
      </c>
      <c r="CN42" s="92">
        <v>1814</v>
      </c>
      <c r="CO42" s="92">
        <v>74</v>
      </c>
      <c r="CP42" s="92">
        <v>15690</v>
      </c>
      <c r="CQ42" s="92">
        <v>3856</v>
      </c>
      <c r="CR42" s="92">
        <v>3621</v>
      </c>
      <c r="CS42" s="92">
        <v>12675</v>
      </c>
      <c r="CT42" s="92">
        <v>12694</v>
      </c>
      <c r="CU42" s="97">
        <v>1032</v>
      </c>
      <c r="CV42" s="98">
        <v>2030</v>
      </c>
      <c r="CW42" s="99">
        <f t="shared" si="8"/>
        <v>100</v>
      </c>
      <c r="CX42" s="87">
        <f t="shared" si="9"/>
        <v>10</v>
      </c>
      <c r="CY42" s="99">
        <f t="shared" si="10"/>
        <v>94</v>
      </c>
      <c r="CZ42" s="87" t="str">
        <f t="shared" si="11"/>
        <v>20</v>
      </c>
      <c r="DA42" s="99">
        <f t="shared" si="12"/>
        <v>100</v>
      </c>
      <c r="DB42" s="87" t="str">
        <f t="shared" si="13"/>
        <v>30</v>
      </c>
      <c r="DC42" s="99">
        <f t="shared" si="14"/>
        <v>96</v>
      </c>
      <c r="DD42" s="99" t="str">
        <f t="shared" si="15"/>
        <v>30</v>
      </c>
      <c r="DE42" s="99">
        <v>40</v>
      </c>
      <c r="DF42" s="87" t="str">
        <f t="shared" si="16"/>
        <v>10</v>
      </c>
      <c r="DG42" s="99">
        <v>40</v>
      </c>
      <c r="DH42" s="87" t="str">
        <f t="shared" si="17"/>
        <v>10</v>
      </c>
      <c r="DI42" s="99">
        <v>40</v>
      </c>
      <c r="DJ42" s="87" t="str">
        <f t="shared" si="18"/>
        <v>10</v>
      </c>
      <c r="DK42" s="99">
        <f t="shared" si="19"/>
        <v>52</v>
      </c>
      <c r="DL42" s="87" t="str">
        <f t="shared" si="20"/>
        <v>15</v>
      </c>
      <c r="DM42" s="99">
        <f t="shared" si="21"/>
        <v>100</v>
      </c>
      <c r="DN42" s="87" t="str">
        <f t="shared" si="56"/>
        <v>50</v>
      </c>
      <c r="DO42" s="99">
        <f t="shared" si="22"/>
        <v>100</v>
      </c>
      <c r="DP42" s="87" t="str">
        <f t="shared" si="23"/>
        <v>30</v>
      </c>
      <c r="DQ42" s="99">
        <f t="shared" si="24"/>
        <v>51</v>
      </c>
      <c r="DR42" s="87" t="str">
        <f t="shared" si="25"/>
        <v>15</v>
      </c>
      <c r="DS42" s="87">
        <f t="shared" si="26"/>
        <v>230</v>
      </c>
      <c r="DT42" s="92">
        <v>12358</v>
      </c>
      <c r="DU42" s="92">
        <v>2148</v>
      </c>
      <c r="DV42" s="92">
        <v>94862</v>
      </c>
      <c r="DW42" s="92">
        <v>2148</v>
      </c>
      <c r="DX42" s="92">
        <v>39040</v>
      </c>
      <c r="DY42" s="99">
        <f t="shared" si="27"/>
        <v>49</v>
      </c>
      <c r="DZ42" s="100" t="str">
        <f t="shared" si="28"/>
        <v>25</v>
      </c>
      <c r="EA42" s="99">
        <f>ROUND(IFERROR(DU42/DW42,0)*100,0)</f>
        <v>100</v>
      </c>
      <c r="EB42" s="100" t="str">
        <f t="shared" si="30"/>
        <v>20</v>
      </c>
      <c r="EC42" s="99">
        <f t="shared" si="116"/>
        <v>41</v>
      </c>
      <c r="ED42" s="92" t="str">
        <f t="shared" si="32"/>
        <v>10</v>
      </c>
      <c r="EE42" s="100">
        <f t="shared" si="33"/>
        <v>55</v>
      </c>
      <c r="EF42" s="87">
        <f t="shared" si="34"/>
        <v>285</v>
      </c>
      <c r="EG42" s="110">
        <v>75672</v>
      </c>
      <c r="EH42" s="111">
        <v>1316441</v>
      </c>
      <c r="EI42" s="103">
        <f t="shared" si="35"/>
        <v>5748</v>
      </c>
      <c r="EJ42" s="104" t="str">
        <f t="shared" si="36"/>
        <v>30</v>
      </c>
      <c r="EK42" s="109">
        <v>74</v>
      </c>
      <c r="EL42" s="100" t="str">
        <f t="shared" si="37"/>
        <v>30</v>
      </c>
      <c r="EM42" s="106">
        <v>156</v>
      </c>
      <c r="EN42" s="99">
        <f t="shared" si="38"/>
        <v>59</v>
      </c>
      <c r="EO42" s="100" t="str">
        <f t="shared" si="39"/>
        <v>15</v>
      </c>
      <c r="EP42" s="106">
        <v>26</v>
      </c>
      <c r="EQ42" s="99">
        <f t="shared" si="40"/>
        <v>100</v>
      </c>
      <c r="ER42" s="100">
        <f t="shared" si="41"/>
        <v>10</v>
      </c>
      <c r="ES42" s="106">
        <v>245</v>
      </c>
      <c r="ET42" s="99">
        <f t="shared" si="42"/>
        <v>93</v>
      </c>
      <c r="EU42" s="100" t="str">
        <f t="shared" si="43"/>
        <v>50</v>
      </c>
      <c r="EV42" s="106">
        <v>279</v>
      </c>
      <c r="EW42" s="99">
        <f t="shared" si="44"/>
        <v>97</v>
      </c>
      <c r="EX42" s="100" t="str">
        <f t="shared" si="45"/>
        <v>50</v>
      </c>
      <c r="EY42" s="107">
        <v>12</v>
      </c>
      <c r="EZ42" s="92" t="str">
        <f t="shared" si="46"/>
        <v>30</v>
      </c>
      <c r="FA42" s="107">
        <v>33</v>
      </c>
      <c r="FB42" s="92" t="str">
        <f t="shared" si="47"/>
        <v>10</v>
      </c>
      <c r="FC42" s="107">
        <v>37</v>
      </c>
      <c r="FD42" s="92" t="str">
        <f t="shared" si="48"/>
        <v>10</v>
      </c>
      <c r="FE42" s="100">
        <f t="shared" si="49"/>
        <v>75</v>
      </c>
      <c r="FF42" s="100">
        <f t="shared" si="50"/>
        <v>160</v>
      </c>
      <c r="FG42" s="100">
        <f t="shared" si="51"/>
        <v>235</v>
      </c>
      <c r="FH42" s="108">
        <f t="shared" si="52"/>
        <v>520</v>
      </c>
      <c r="FI42" s="86"/>
      <c r="FJ42" s="116"/>
    </row>
    <row r="43" spans="1:166" ht="14.4" x14ac:dyDescent="0.3">
      <c r="A43" s="43">
        <v>40</v>
      </c>
      <c r="B43" s="43" t="s">
        <v>122</v>
      </c>
      <c r="C43" s="117" t="s">
        <v>245</v>
      </c>
      <c r="D43" s="121">
        <v>29</v>
      </c>
      <c r="E43" s="121">
        <v>215</v>
      </c>
      <c r="F43" s="121">
        <v>788</v>
      </c>
      <c r="G43" s="122">
        <v>264</v>
      </c>
      <c r="H43" s="122">
        <v>177</v>
      </c>
      <c r="I43" s="102">
        <v>604</v>
      </c>
      <c r="J43" s="88">
        <v>30</v>
      </c>
      <c r="K43" s="88">
        <v>289</v>
      </c>
      <c r="L43" s="88">
        <v>483</v>
      </c>
      <c r="M43" s="88">
        <v>345</v>
      </c>
      <c r="N43" s="88">
        <v>257</v>
      </c>
      <c r="O43" s="92">
        <v>46</v>
      </c>
      <c r="P43" s="89" t="s">
        <v>246</v>
      </c>
      <c r="Q43" s="90">
        <v>29</v>
      </c>
      <c r="R43" s="90">
        <v>236</v>
      </c>
      <c r="S43" s="90">
        <v>205</v>
      </c>
      <c r="T43" s="90">
        <v>31</v>
      </c>
      <c r="U43" s="90">
        <v>24</v>
      </c>
      <c r="V43" s="90">
        <v>64</v>
      </c>
      <c r="W43" s="90">
        <v>96</v>
      </c>
      <c r="X43" s="89" t="s">
        <v>247</v>
      </c>
      <c r="Y43" s="90">
        <v>29</v>
      </c>
      <c r="Z43" s="90">
        <v>236</v>
      </c>
      <c r="AA43" s="90">
        <v>215</v>
      </c>
      <c r="AB43" s="90">
        <v>215</v>
      </c>
      <c r="AC43" s="90">
        <v>205</v>
      </c>
      <c r="AD43" s="90">
        <v>31</v>
      </c>
      <c r="AE43" s="89"/>
      <c r="AF43" s="90"/>
      <c r="AG43" s="90"/>
      <c r="AH43" s="89"/>
      <c r="AI43" s="90"/>
      <c r="AJ43" s="90"/>
      <c r="AK43" s="89"/>
      <c r="AL43" s="92">
        <v>236</v>
      </c>
      <c r="AM43" s="92">
        <v>31</v>
      </c>
      <c r="AN43" s="92">
        <v>205</v>
      </c>
      <c r="AO43" s="92">
        <f t="shared" si="0"/>
        <v>807</v>
      </c>
      <c r="AP43" s="92">
        <v>343</v>
      </c>
      <c r="AQ43" s="92">
        <v>464</v>
      </c>
      <c r="AR43" s="92">
        <v>254</v>
      </c>
      <c r="AS43" s="92">
        <v>49</v>
      </c>
      <c r="AT43" s="92">
        <v>205</v>
      </c>
      <c r="AU43" s="93" t="s">
        <v>248</v>
      </c>
      <c r="AV43" s="92">
        <v>66</v>
      </c>
      <c r="AW43" s="92">
        <v>66</v>
      </c>
      <c r="AX43" s="92">
        <v>66</v>
      </c>
      <c r="AY43" s="92">
        <v>90</v>
      </c>
      <c r="AZ43" s="92">
        <v>90</v>
      </c>
      <c r="BA43" s="92">
        <v>90</v>
      </c>
      <c r="BB43" s="92">
        <v>43</v>
      </c>
      <c r="BC43" s="92">
        <v>43</v>
      </c>
      <c r="BD43" s="92">
        <v>43</v>
      </c>
      <c r="BE43" s="92">
        <v>27</v>
      </c>
      <c r="BF43" s="92">
        <v>0</v>
      </c>
      <c r="BG43" s="92">
        <v>0</v>
      </c>
      <c r="BH43" s="92">
        <v>31</v>
      </c>
      <c r="BI43" s="92">
        <v>31</v>
      </c>
      <c r="BJ43" s="92">
        <v>31</v>
      </c>
      <c r="BK43" s="92">
        <v>248</v>
      </c>
      <c r="BL43" s="92">
        <v>248</v>
      </c>
      <c r="BM43" s="92">
        <v>248</v>
      </c>
      <c r="BN43" s="92">
        <v>36</v>
      </c>
      <c r="BO43" s="92">
        <v>36</v>
      </c>
      <c r="BP43" s="92">
        <v>36</v>
      </c>
      <c r="BQ43" s="107">
        <v>1</v>
      </c>
      <c r="BR43" s="109">
        <v>1</v>
      </c>
      <c r="BS43" s="109">
        <v>1</v>
      </c>
      <c r="BT43" s="109">
        <v>1</v>
      </c>
      <c r="BU43" s="109">
        <v>1</v>
      </c>
      <c r="BV43" s="109">
        <v>1</v>
      </c>
      <c r="BW43" s="92">
        <f t="shared" si="112"/>
        <v>29</v>
      </c>
      <c r="BX43" s="92">
        <f t="shared" si="112"/>
        <v>236</v>
      </c>
      <c r="BY43" s="92">
        <f t="shared" si="112"/>
        <v>215</v>
      </c>
      <c r="BZ43" s="92">
        <f t="shared" si="112"/>
        <v>215</v>
      </c>
      <c r="CA43" s="92">
        <f>AD43</f>
        <v>31</v>
      </c>
      <c r="CB43" s="92">
        <f>AO43</f>
        <v>807</v>
      </c>
      <c r="CC43" s="92">
        <f t="shared" ref="CC43:CC46" si="118">CB43</f>
        <v>807</v>
      </c>
      <c r="CD43" s="92">
        <f t="shared" ref="CD43:CD46" si="119">CB43</f>
        <v>807</v>
      </c>
      <c r="CE43" s="92">
        <f>AR43</f>
        <v>254</v>
      </c>
      <c r="CF43" s="92">
        <f t="shared" ref="CF43:CF63" si="120">CE43</f>
        <v>254</v>
      </c>
      <c r="CG43" s="92">
        <f t="shared" ref="CG43:CG68" si="121">CE43</f>
        <v>254</v>
      </c>
      <c r="CH43" s="92">
        <f t="shared" si="109"/>
        <v>543</v>
      </c>
      <c r="CI43" s="92">
        <f t="shared" si="109"/>
        <v>516</v>
      </c>
      <c r="CJ43" s="92">
        <f t="shared" si="109"/>
        <v>516</v>
      </c>
      <c r="CK43" s="87">
        <v>927</v>
      </c>
      <c r="CL43" s="87">
        <v>1468</v>
      </c>
      <c r="CM43" s="92">
        <v>778</v>
      </c>
      <c r="CN43" s="92">
        <v>1469</v>
      </c>
      <c r="CO43" s="92">
        <v>437</v>
      </c>
      <c r="CP43" s="92">
        <v>17530</v>
      </c>
      <c r="CQ43" s="92">
        <v>172</v>
      </c>
      <c r="CR43" s="92">
        <v>7495</v>
      </c>
      <c r="CS43" s="92">
        <v>12738</v>
      </c>
      <c r="CT43" s="92">
        <v>14358</v>
      </c>
      <c r="CU43" s="97">
        <v>865</v>
      </c>
      <c r="CV43" s="98">
        <v>2266</v>
      </c>
      <c r="CW43" s="99">
        <f t="shared" si="8"/>
        <v>100</v>
      </c>
      <c r="CX43" s="87">
        <f t="shared" si="9"/>
        <v>10</v>
      </c>
      <c r="CY43" s="99">
        <f t="shared" si="10"/>
        <v>100</v>
      </c>
      <c r="CZ43" s="87" t="str">
        <f t="shared" si="11"/>
        <v>30</v>
      </c>
      <c r="DA43" s="99">
        <f t="shared" si="12"/>
        <v>74</v>
      </c>
      <c r="DB43" s="87" t="str">
        <f t="shared" si="13"/>
        <v>15</v>
      </c>
      <c r="DC43" s="99">
        <f t="shared" si="14"/>
        <v>51</v>
      </c>
      <c r="DD43" s="99" t="str">
        <f t="shared" si="15"/>
        <v>20</v>
      </c>
      <c r="DE43" s="99">
        <f t="shared" ref="DE43:DE49" si="122">ROUND(IFERROR(CK43/CL43*100,0),0)</f>
        <v>63</v>
      </c>
      <c r="DF43" s="87" t="str">
        <f t="shared" si="16"/>
        <v>20</v>
      </c>
      <c r="DG43" s="99">
        <f t="shared" ref="DG43:DG49" si="123">ROUND(IFERROR(CM43/CN43*100,0),0)</f>
        <v>53</v>
      </c>
      <c r="DH43" s="87" t="str">
        <f t="shared" si="17"/>
        <v>15</v>
      </c>
      <c r="DI43" s="99">
        <f t="shared" ref="DI43:DI49" si="124">ROUND(IFERROR(CO43/CP43*100,0),0)</f>
        <v>2</v>
      </c>
      <c r="DJ43" s="87" t="str">
        <f t="shared" si="18"/>
        <v>0</v>
      </c>
      <c r="DK43" s="99">
        <f t="shared" si="19"/>
        <v>2</v>
      </c>
      <c r="DL43" s="87" t="str">
        <f t="shared" si="20"/>
        <v>0</v>
      </c>
      <c r="DM43" s="99">
        <f t="shared" si="21"/>
        <v>33</v>
      </c>
      <c r="DN43" s="87" t="str">
        <f t="shared" si="56"/>
        <v>20</v>
      </c>
      <c r="DO43" s="99">
        <f t="shared" si="22"/>
        <v>89</v>
      </c>
      <c r="DP43" s="87" t="str">
        <f t="shared" si="23"/>
        <v>30</v>
      </c>
      <c r="DQ43" s="99">
        <f t="shared" si="24"/>
        <v>38</v>
      </c>
      <c r="DR43" s="87" t="str">
        <f t="shared" si="25"/>
        <v>10</v>
      </c>
      <c r="DS43" s="87">
        <f t="shared" si="26"/>
        <v>170</v>
      </c>
      <c r="DT43" s="92">
        <v>14629</v>
      </c>
      <c r="DU43" s="92">
        <v>0</v>
      </c>
      <c r="DV43" s="92">
        <v>62482</v>
      </c>
      <c r="DW43" s="92">
        <v>0</v>
      </c>
      <c r="DX43" s="92">
        <v>0</v>
      </c>
      <c r="DY43" s="99">
        <f t="shared" si="27"/>
        <v>19</v>
      </c>
      <c r="DZ43" s="100" t="str">
        <f t="shared" si="28"/>
        <v>10</v>
      </c>
      <c r="EA43" s="99">
        <v>100</v>
      </c>
      <c r="EB43" s="100" t="str">
        <f t="shared" si="30"/>
        <v>20</v>
      </c>
      <c r="EC43" s="99">
        <f t="shared" si="116"/>
        <v>0</v>
      </c>
      <c r="ED43" s="92" t="str">
        <f t="shared" si="32"/>
        <v>0</v>
      </c>
      <c r="EE43" s="100">
        <f t="shared" si="33"/>
        <v>30</v>
      </c>
      <c r="EF43" s="87">
        <f t="shared" si="34"/>
        <v>200</v>
      </c>
      <c r="EG43" s="110">
        <v>34570</v>
      </c>
      <c r="EH43" s="111">
        <v>1013102</v>
      </c>
      <c r="EI43" s="103">
        <f t="shared" si="35"/>
        <v>3412</v>
      </c>
      <c r="EJ43" s="104" t="str">
        <f t="shared" si="36"/>
        <v>20</v>
      </c>
      <c r="EK43" s="109">
        <v>1</v>
      </c>
      <c r="EL43" s="100" t="str">
        <f t="shared" si="37"/>
        <v>10</v>
      </c>
      <c r="EM43" s="106">
        <v>12</v>
      </c>
      <c r="EN43" s="99">
        <f t="shared" si="38"/>
        <v>6</v>
      </c>
      <c r="EO43" s="100" t="str">
        <f t="shared" si="39"/>
        <v>5</v>
      </c>
      <c r="EP43" s="106">
        <v>29</v>
      </c>
      <c r="EQ43" s="99">
        <f t="shared" si="40"/>
        <v>100</v>
      </c>
      <c r="ER43" s="100">
        <f t="shared" si="41"/>
        <v>10</v>
      </c>
      <c r="ES43" s="106">
        <v>56</v>
      </c>
      <c r="ET43" s="99">
        <f t="shared" si="42"/>
        <v>26</v>
      </c>
      <c r="EU43" s="100" t="str">
        <f t="shared" si="43"/>
        <v>15</v>
      </c>
      <c r="EV43" s="106">
        <v>88</v>
      </c>
      <c r="EW43" s="99">
        <f t="shared" si="44"/>
        <v>36</v>
      </c>
      <c r="EX43" s="100" t="str">
        <f t="shared" si="45"/>
        <v>20</v>
      </c>
      <c r="EY43" s="107">
        <v>0</v>
      </c>
      <c r="EZ43" s="92" t="str">
        <f t="shared" si="46"/>
        <v>0</v>
      </c>
      <c r="FA43" s="107">
        <v>0</v>
      </c>
      <c r="FB43" s="92" t="str">
        <f t="shared" si="47"/>
        <v>0</v>
      </c>
      <c r="FC43" s="107">
        <v>7</v>
      </c>
      <c r="FD43" s="92" t="str">
        <f t="shared" si="48"/>
        <v>5</v>
      </c>
      <c r="FE43" s="100">
        <f t="shared" si="49"/>
        <v>35</v>
      </c>
      <c r="FF43" s="100">
        <f t="shared" si="50"/>
        <v>50</v>
      </c>
      <c r="FG43" s="100">
        <f t="shared" si="51"/>
        <v>85</v>
      </c>
      <c r="FH43" s="108">
        <f t="shared" si="52"/>
        <v>285</v>
      </c>
      <c r="FI43" s="86"/>
      <c r="FJ43" s="116"/>
    </row>
    <row r="44" spans="1:166" ht="14.4" x14ac:dyDescent="0.3">
      <c r="A44" s="43">
        <v>41</v>
      </c>
      <c r="B44" s="43" t="s">
        <v>122</v>
      </c>
      <c r="C44" s="117" t="s">
        <v>249</v>
      </c>
      <c r="D44" s="121">
        <v>32</v>
      </c>
      <c r="E44" s="121">
        <v>119</v>
      </c>
      <c r="F44" s="121">
        <v>783</v>
      </c>
      <c r="G44" s="122">
        <v>440</v>
      </c>
      <c r="H44" s="122">
        <v>299</v>
      </c>
      <c r="I44" s="102">
        <v>1082</v>
      </c>
      <c r="J44" s="88">
        <v>31</v>
      </c>
      <c r="K44" s="88">
        <v>127</v>
      </c>
      <c r="L44" s="88">
        <v>373</v>
      </c>
      <c r="M44" s="88">
        <v>445</v>
      </c>
      <c r="N44" s="88">
        <v>1032</v>
      </c>
      <c r="O44" s="92">
        <v>49</v>
      </c>
      <c r="P44" s="89" t="s">
        <v>250</v>
      </c>
      <c r="Q44" s="90">
        <v>31</v>
      </c>
      <c r="R44" s="90">
        <v>123</v>
      </c>
      <c r="S44" s="90">
        <v>102</v>
      </c>
      <c r="T44" s="90">
        <v>21</v>
      </c>
      <c r="U44" s="90">
        <v>396</v>
      </c>
      <c r="V44" s="90">
        <v>87</v>
      </c>
      <c r="W44" s="90">
        <v>285</v>
      </c>
      <c r="X44" s="89" t="s">
        <v>498</v>
      </c>
      <c r="Y44" s="89">
        <v>32</v>
      </c>
      <c r="Z44" s="90">
        <v>119</v>
      </c>
      <c r="AA44" s="90"/>
      <c r="AB44" s="90"/>
      <c r="AC44" s="90"/>
      <c r="AD44" s="90"/>
      <c r="AE44" s="90">
        <v>792</v>
      </c>
      <c r="AF44" s="90"/>
      <c r="AG44" s="90"/>
      <c r="AH44" s="90">
        <v>84</v>
      </c>
      <c r="AI44" s="90"/>
      <c r="AJ44" s="90"/>
      <c r="AK44" s="90"/>
      <c r="AL44" s="92">
        <v>128</v>
      </c>
      <c r="AM44" s="92">
        <v>21</v>
      </c>
      <c r="AN44" s="92">
        <v>107</v>
      </c>
      <c r="AO44" s="92">
        <f t="shared" si="0"/>
        <v>798</v>
      </c>
      <c r="AP44" s="92">
        <v>440</v>
      </c>
      <c r="AQ44" s="92">
        <v>358</v>
      </c>
      <c r="AR44" s="92">
        <v>360</v>
      </c>
      <c r="AS44" s="92">
        <v>58</v>
      </c>
      <c r="AT44" s="92">
        <v>302</v>
      </c>
      <c r="AU44" s="93" t="s">
        <v>499</v>
      </c>
      <c r="AV44" s="92">
        <v>67</v>
      </c>
      <c r="AW44" s="92">
        <v>65</v>
      </c>
      <c r="AX44" s="92">
        <v>67</v>
      </c>
      <c r="AY44" s="92">
        <v>222</v>
      </c>
      <c r="AZ44" s="92">
        <v>184</v>
      </c>
      <c r="BA44" s="92">
        <v>221</v>
      </c>
      <c r="BB44" s="92">
        <v>46</v>
      </c>
      <c r="BC44" s="92">
        <v>46</v>
      </c>
      <c r="BD44" s="92">
        <v>46</v>
      </c>
      <c r="BE44" s="92">
        <v>1</v>
      </c>
      <c r="BF44" s="92">
        <v>1</v>
      </c>
      <c r="BG44" s="92">
        <v>1</v>
      </c>
      <c r="BH44" s="92">
        <v>1</v>
      </c>
      <c r="BI44" s="92">
        <v>1</v>
      </c>
      <c r="BJ44" s="92">
        <v>1</v>
      </c>
      <c r="BK44" s="92">
        <v>120</v>
      </c>
      <c r="BL44" s="92">
        <v>95</v>
      </c>
      <c r="BM44" s="92">
        <v>120</v>
      </c>
      <c r="BN44" s="92">
        <v>111</v>
      </c>
      <c r="BO44" s="92">
        <v>111</v>
      </c>
      <c r="BP44" s="92">
        <v>111</v>
      </c>
      <c r="BQ44" s="107">
        <v>3</v>
      </c>
      <c r="BR44" s="109">
        <v>3</v>
      </c>
      <c r="BS44" s="109">
        <v>3</v>
      </c>
      <c r="BT44" s="109">
        <v>4</v>
      </c>
      <c r="BU44" s="109">
        <v>4</v>
      </c>
      <c r="BV44" s="109">
        <v>4</v>
      </c>
      <c r="BW44" s="92">
        <f t="shared" si="112"/>
        <v>32</v>
      </c>
      <c r="BX44" s="92">
        <f t="shared" si="112"/>
        <v>119</v>
      </c>
      <c r="BY44" s="92">
        <f t="shared" ref="BY44:BY48" si="125">BX44</f>
        <v>119</v>
      </c>
      <c r="BZ44" s="92">
        <f t="shared" ref="BZ44:BZ67" si="126">BX44</f>
        <v>119</v>
      </c>
      <c r="CA44" s="92">
        <f t="shared" ref="CA44:CA47" si="127">AM44</f>
        <v>21</v>
      </c>
      <c r="CB44" s="92">
        <f>AE44</f>
        <v>792</v>
      </c>
      <c r="CC44" s="92">
        <f t="shared" si="118"/>
        <v>792</v>
      </c>
      <c r="CD44" s="92">
        <f t="shared" si="119"/>
        <v>792</v>
      </c>
      <c r="CE44" s="92">
        <f t="shared" ref="CE44:CE46" si="128">AH44</f>
        <v>84</v>
      </c>
      <c r="CF44" s="92">
        <f t="shared" si="120"/>
        <v>84</v>
      </c>
      <c r="CG44" s="92">
        <f t="shared" si="121"/>
        <v>84</v>
      </c>
      <c r="CH44" s="92">
        <f t="shared" si="109"/>
        <v>575</v>
      </c>
      <c r="CI44" s="92">
        <f t="shared" si="109"/>
        <v>510</v>
      </c>
      <c r="CJ44" s="92">
        <f t="shared" si="109"/>
        <v>574</v>
      </c>
      <c r="CK44" s="87">
        <v>180</v>
      </c>
      <c r="CL44" s="87">
        <v>1626</v>
      </c>
      <c r="CM44" s="92">
        <v>26</v>
      </c>
      <c r="CN44" s="92">
        <v>1627</v>
      </c>
      <c r="CO44" s="92">
        <v>100</v>
      </c>
      <c r="CP44" s="92">
        <v>23540</v>
      </c>
      <c r="CQ44" s="92">
        <v>1308</v>
      </c>
      <c r="CR44" s="92">
        <v>6305</v>
      </c>
      <c r="CS44" s="92">
        <v>15412</v>
      </c>
      <c r="CT44" s="92">
        <v>18404</v>
      </c>
      <c r="CU44" s="97">
        <v>1112</v>
      </c>
      <c r="CV44" s="98">
        <v>3194</v>
      </c>
      <c r="CW44" s="99">
        <f t="shared" si="8"/>
        <v>100</v>
      </c>
      <c r="CX44" s="87">
        <f t="shared" si="9"/>
        <v>10</v>
      </c>
      <c r="CY44" s="99">
        <f t="shared" si="10"/>
        <v>100</v>
      </c>
      <c r="CZ44" s="87" t="str">
        <f t="shared" si="11"/>
        <v>30</v>
      </c>
      <c r="DA44" s="99">
        <f t="shared" si="12"/>
        <v>89</v>
      </c>
      <c r="DB44" s="87" t="str">
        <f t="shared" si="13"/>
        <v>20</v>
      </c>
      <c r="DC44" s="99">
        <f t="shared" si="14"/>
        <v>77</v>
      </c>
      <c r="DD44" s="99" t="str">
        <f t="shared" si="15"/>
        <v>30</v>
      </c>
      <c r="DE44" s="99">
        <f t="shared" si="122"/>
        <v>11</v>
      </c>
      <c r="DF44" s="87" t="str">
        <f t="shared" si="16"/>
        <v>5</v>
      </c>
      <c r="DG44" s="99">
        <f t="shared" si="123"/>
        <v>2</v>
      </c>
      <c r="DH44" s="87" t="str">
        <f t="shared" si="17"/>
        <v>0</v>
      </c>
      <c r="DI44" s="99">
        <f t="shared" si="124"/>
        <v>0</v>
      </c>
      <c r="DJ44" s="87" t="str">
        <f t="shared" si="18"/>
        <v>0</v>
      </c>
      <c r="DK44" s="99">
        <f t="shared" si="19"/>
        <v>17</v>
      </c>
      <c r="DL44" s="87" t="str">
        <f t="shared" si="20"/>
        <v>5</v>
      </c>
      <c r="DM44" s="99">
        <f t="shared" si="21"/>
        <v>70</v>
      </c>
      <c r="DN44" s="87" t="str">
        <f t="shared" si="56"/>
        <v>40</v>
      </c>
      <c r="DO44" s="99">
        <f t="shared" si="22"/>
        <v>84</v>
      </c>
      <c r="DP44" s="87" t="str">
        <f t="shared" si="23"/>
        <v>30</v>
      </c>
      <c r="DQ44" s="99">
        <f t="shared" si="24"/>
        <v>35</v>
      </c>
      <c r="DR44" s="87" t="str">
        <f t="shared" si="25"/>
        <v>10</v>
      </c>
      <c r="DS44" s="87">
        <f t="shared" si="26"/>
        <v>180</v>
      </c>
      <c r="DT44" s="92">
        <v>19059</v>
      </c>
      <c r="DU44" s="92">
        <v>0</v>
      </c>
      <c r="DV44" s="92">
        <v>127297</v>
      </c>
      <c r="DW44" s="92">
        <v>923</v>
      </c>
      <c r="DX44" s="92">
        <v>4076</v>
      </c>
      <c r="DY44" s="99">
        <f t="shared" si="27"/>
        <v>16</v>
      </c>
      <c r="DZ44" s="100" t="str">
        <f t="shared" si="28"/>
        <v>10</v>
      </c>
      <c r="EA44" s="99">
        <f t="shared" ref="EA44:EA45" si="129">ROUND(IFERROR(DU44/DW44,0)*100,0)</f>
        <v>0</v>
      </c>
      <c r="EB44" s="100" t="str">
        <f t="shared" si="30"/>
        <v>0</v>
      </c>
      <c r="EC44" s="99">
        <f t="shared" si="116"/>
        <v>3</v>
      </c>
      <c r="ED44" s="92" t="str">
        <f t="shared" si="32"/>
        <v>0</v>
      </c>
      <c r="EE44" s="100">
        <f t="shared" si="33"/>
        <v>10</v>
      </c>
      <c r="EF44" s="87">
        <f t="shared" si="34"/>
        <v>190</v>
      </c>
      <c r="EG44" s="110">
        <v>63288</v>
      </c>
      <c r="EH44" s="111">
        <v>1158754</v>
      </c>
      <c r="EI44" s="103">
        <f t="shared" si="35"/>
        <v>5462</v>
      </c>
      <c r="EJ44" s="104" t="str">
        <f t="shared" si="36"/>
        <v>30</v>
      </c>
      <c r="EK44" s="109">
        <v>5</v>
      </c>
      <c r="EL44" s="100" t="str">
        <f t="shared" si="37"/>
        <v>30</v>
      </c>
      <c r="EM44" s="106">
        <v>10</v>
      </c>
      <c r="EN44" s="99">
        <f t="shared" si="38"/>
        <v>8</v>
      </c>
      <c r="EO44" s="100" t="str">
        <f t="shared" si="39"/>
        <v>5</v>
      </c>
      <c r="EP44" s="106">
        <v>32</v>
      </c>
      <c r="EQ44" s="99">
        <f t="shared" si="40"/>
        <v>100</v>
      </c>
      <c r="ER44" s="100">
        <f t="shared" si="41"/>
        <v>10</v>
      </c>
      <c r="ES44" s="106">
        <v>111</v>
      </c>
      <c r="ET44" s="99">
        <f t="shared" si="42"/>
        <v>93</v>
      </c>
      <c r="EU44" s="100" t="str">
        <f t="shared" si="43"/>
        <v>50</v>
      </c>
      <c r="EV44" s="106">
        <v>120</v>
      </c>
      <c r="EW44" s="99">
        <f t="shared" si="44"/>
        <v>79</v>
      </c>
      <c r="EX44" s="100" t="str">
        <f t="shared" si="45"/>
        <v>40</v>
      </c>
      <c r="EY44" s="107">
        <v>0</v>
      </c>
      <c r="EZ44" s="92" t="str">
        <f t="shared" si="46"/>
        <v>0</v>
      </c>
      <c r="FA44" s="107">
        <v>0</v>
      </c>
      <c r="FB44" s="92" t="str">
        <f t="shared" si="47"/>
        <v>0</v>
      </c>
      <c r="FC44" s="107">
        <v>16</v>
      </c>
      <c r="FD44" s="92" t="str">
        <f t="shared" si="48"/>
        <v>5</v>
      </c>
      <c r="FE44" s="100">
        <f t="shared" si="49"/>
        <v>65</v>
      </c>
      <c r="FF44" s="100">
        <f t="shared" si="50"/>
        <v>105</v>
      </c>
      <c r="FG44" s="100">
        <f t="shared" si="51"/>
        <v>170</v>
      </c>
      <c r="FH44" s="108">
        <f t="shared" si="52"/>
        <v>360</v>
      </c>
      <c r="FI44" s="86"/>
      <c r="FJ44" s="116"/>
    </row>
    <row r="45" spans="1:166" ht="14.4" x14ac:dyDescent="0.3">
      <c r="A45" s="43">
        <v>42</v>
      </c>
      <c r="B45" s="43" t="s">
        <v>130</v>
      </c>
      <c r="C45" s="117" t="s">
        <v>251</v>
      </c>
      <c r="D45" s="121">
        <v>30</v>
      </c>
      <c r="E45" s="121">
        <v>458</v>
      </c>
      <c r="F45" s="121">
        <v>1158</v>
      </c>
      <c r="G45" s="122">
        <v>455</v>
      </c>
      <c r="H45" s="122">
        <v>164</v>
      </c>
      <c r="I45" s="102">
        <v>1528</v>
      </c>
      <c r="J45" s="88">
        <v>30</v>
      </c>
      <c r="K45" s="88">
        <v>475</v>
      </c>
      <c r="L45" s="88">
        <v>770</v>
      </c>
      <c r="M45" s="88">
        <v>505</v>
      </c>
      <c r="N45" s="88">
        <v>453</v>
      </c>
      <c r="O45" s="88">
        <v>78</v>
      </c>
      <c r="P45" s="89" t="s">
        <v>252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89" t="s">
        <v>253</v>
      </c>
      <c r="Y45" s="90"/>
      <c r="Z45" s="90">
        <v>458</v>
      </c>
      <c r="AA45" s="90"/>
      <c r="AB45" s="90"/>
      <c r="AC45" s="90"/>
      <c r="AD45" s="90"/>
      <c r="AE45" s="90"/>
      <c r="AF45" s="90"/>
      <c r="AG45" s="90"/>
      <c r="AH45" s="90">
        <v>123</v>
      </c>
      <c r="AI45" s="90"/>
      <c r="AJ45" s="90"/>
      <c r="AK45" s="90"/>
      <c r="AL45" s="92">
        <v>466</v>
      </c>
      <c r="AM45" s="92">
        <v>38</v>
      </c>
      <c r="AN45" s="92">
        <v>428</v>
      </c>
      <c r="AO45" s="92">
        <f t="shared" si="0"/>
        <v>1199</v>
      </c>
      <c r="AP45" s="92">
        <v>498</v>
      </c>
      <c r="AQ45" s="92">
        <v>701</v>
      </c>
      <c r="AR45" s="92">
        <v>494</v>
      </c>
      <c r="AS45" s="92">
        <v>85</v>
      </c>
      <c r="AT45" s="92">
        <v>409</v>
      </c>
      <c r="AU45" s="93" t="s">
        <v>254</v>
      </c>
      <c r="AV45" s="92">
        <v>76</v>
      </c>
      <c r="AW45" s="92">
        <v>76</v>
      </c>
      <c r="AX45" s="92">
        <v>76</v>
      </c>
      <c r="AY45" s="92">
        <v>265</v>
      </c>
      <c r="AZ45" s="92">
        <v>167</v>
      </c>
      <c r="BA45" s="92">
        <v>265</v>
      </c>
      <c r="BB45" s="92">
        <v>77</v>
      </c>
      <c r="BC45" s="92">
        <v>77</v>
      </c>
      <c r="BD45" s="92">
        <v>77</v>
      </c>
      <c r="BE45" s="92">
        <v>35</v>
      </c>
      <c r="BF45" s="92">
        <v>35</v>
      </c>
      <c r="BG45" s="92">
        <v>35</v>
      </c>
      <c r="BH45" s="92">
        <v>1</v>
      </c>
      <c r="BI45" s="92">
        <v>1</v>
      </c>
      <c r="BJ45" s="92">
        <v>1</v>
      </c>
      <c r="BK45" s="92">
        <v>1130</v>
      </c>
      <c r="BL45" s="92">
        <v>1083</v>
      </c>
      <c r="BM45" s="92">
        <v>1130</v>
      </c>
      <c r="BN45" s="92">
        <v>105</v>
      </c>
      <c r="BO45" s="92">
        <v>82</v>
      </c>
      <c r="BP45" s="92">
        <v>105</v>
      </c>
      <c r="BQ45" s="94">
        <v>1</v>
      </c>
      <c r="BR45" s="94">
        <v>1</v>
      </c>
      <c r="BS45" s="94">
        <v>1</v>
      </c>
      <c r="BT45" s="94">
        <v>5</v>
      </c>
      <c r="BU45" s="94">
        <v>5</v>
      </c>
      <c r="BV45" s="94">
        <v>5</v>
      </c>
      <c r="BW45" s="92">
        <f>J45</f>
        <v>30</v>
      </c>
      <c r="BX45" s="92">
        <f>Z45</f>
        <v>458</v>
      </c>
      <c r="BY45" s="92">
        <f t="shared" si="125"/>
        <v>458</v>
      </c>
      <c r="BZ45" s="92">
        <f t="shared" si="126"/>
        <v>458</v>
      </c>
      <c r="CA45" s="92">
        <f t="shared" si="127"/>
        <v>38</v>
      </c>
      <c r="CB45" s="92">
        <f>AO45</f>
        <v>1199</v>
      </c>
      <c r="CC45" s="92">
        <f t="shared" si="118"/>
        <v>1199</v>
      </c>
      <c r="CD45" s="92">
        <f t="shared" si="119"/>
        <v>1199</v>
      </c>
      <c r="CE45" s="92">
        <f t="shared" si="128"/>
        <v>123</v>
      </c>
      <c r="CF45" s="92">
        <f t="shared" si="120"/>
        <v>123</v>
      </c>
      <c r="CG45" s="92">
        <f t="shared" si="121"/>
        <v>123</v>
      </c>
      <c r="CH45" s="92">
        <f t="shared" si="109"/>
        <v>1695</v>
      </c>
      <c r="CI45" s="92">
        <f t="shared" si="109"/>
        <v>1527</v>
      </c>
      <c r="CJ45" s="92">
        <f t="shared" si="109"/>
        <v>1695</v>
      </c>
      <c r="CK45" s="87">
        <v>82</v>
      </c>
      <c r="CL45" s="87">
        <v>2628</v>
      </c>
      <c r="CM45" s="92">
        <v>49</v>
      </c>
      <c r="CN45" s="92">
        <v>2629</v>
      </c>
      <c r="CO45" s="92">
        <v>201</v>
      </c>
      <c r="CP45" s="92">
        <v>29605</v>
      </c>
      <c r="CQ45" s="92">
        <v>3308</v>
      </c>
      <c r="CR45" s="92">
        <v>10712</v>
      </c>
      <c r="CS45" s="92">
        <v>19017</v>
      </c>
      <c r="CT45" s="92">
        <v>21953</v>
      </c>
      <c r="CU45" s="97">
        <v>1647</v>
      </c>
      <c r="CV45" s="98">
        <v>4731</v>
      </c>
      <c r="CW45" s="99">
        <f t="shared" si="8"/>
        <v>100</v>
      </c>
      <c r="CX45" s="87">
        <f t="shared" si="9"/>
        <v>10</v>
      </c>
      <c r="CY45" s="99">
        <f t="shared" si="10"/>
        <v>100</v>
      </c>
      <c r="CZ45" s="87" t="str">
        <f t="shared" si="11"/>
        <v>30</v>
      </c>
      <c r="DA45" s="99">
        <f t="shared" si="12"/>
        <v>88</v>
      </c>
      <c r="DB45" s="87" t="str">
        <f t="shared" si="13"/>
        <v>20</v>
      </c>
      <c r="DC45" s="99">
        <f t="shared" si="14"/>
        <v>27</v>
      </c>
      <c r="DD45" s="99" t="str">
        <f t="shared" si="15"/>
        <v>10</v>
      </c>
      <c r="DE45" s="99">
        <f t="shared" si="122"/>
        <v>3</v>
      </c>
      <c r="DF45" s="87" t="str">
        <f t="shared" si="16"/>
        <v>0</v>
      </c>
      <c r="DG45" s="99">
        <f t="shared" si="123"/>
        <v>2</v>
      </c>
      <c r="DH45" s="87" t="str">
        <f t="shared" si="17"/>
        <v>0</v>
      </c>
      <c r="DI45" s="99">
        <f t="shared" si="124"/>
        <v>1</v>
      </c>
      <c r="DJ45" s="87" t="str">
        <f t="shared" si="18"/>
        <v>0</v>
      </c>
      <c r="DK45" s="99">
        <f t="shared" si="19"/>
        <v>24</v>
      </c>
      <c r="DL45" s="87" t="str">
        <f t="shared" si="20"/>
        <v>10</v>
      </c>
      <c r="DM45" s="99">
        <f t="shared" si="21"/>
        <v>46</v>
      </c>
      <c r="DN45" s="87" t="str">
        <f t="shared" si="56"/>
        <v>30</v>
      </c>
      <c r="DO45" s="99">
        <f t="shared" si="22"/>
        <v>87</v>
      </c>
      <c r="DP45" s="87" t="str">
        <f t="shared" si="23"/>
        <v>30</v>
      </c>
      <c r="DQ45" s="99">
        <f t="shared" si="24"/>
        <v>35</v>
      </c>
      <c r="DR45" s="87" t="str">
        <f t="shared" si="25"/>
        <v>10</v>
      </c>
      <c r="DS45" s="87">
        <f t="shared" si="26"/>
        <v>150</v>
      </c>
      <c r="DT45" s="92">
        <v>23143</v>
      </c>
      <c r="DU45" s="92">
        <v>22</v>
      </c>
      <c r="DV45" s="92">
        <v>195910</v>
      </c>
      <c r="DW45" s="92">
        <v>32</v>
      </c>
      <c r="DX45" s="92">
        <v>0</v>
      </c>
      <c r="DY45" s="99">
        <f t="shared" si="27"/>
        <v>11</v>
      </c>
      <c r="DZ45" s="100" t="str">
        <f t="shared" si="28"/>
        <v>10</v>
      </c>
      <c r="EA45" s="99">
        <f t="shared" si="129"/>
        <v>69</v>
      </c>
      <c r="EB45" s="100" t="str">
        <f t="shared" si="30"/>
        <v>0</v>
      </c>
      <c r="EC45" s="99">
        <f t="shared" si="116"/>
        <v>0</v>
      </c>
      <c r="ED45" s="92" t="str">
        <f t="shared" si="32"/>
        <v>0</v>
      </c>
      <c r="EE45" s="100">
        <f t="shared" si="33"/>
        <v>10</v>
      </c>
      <c r="EF45" s="87">
        <f t="shared" si="34"/>
        <v>160</v>
      </c>
      <c r="EG45" s="110">
        <v>76927</v>
      </c>
      <c r="EH45" s="111">
        <v>2113059</v>
      </c>
      <c r="EI45" s="103">
        <f t="shared" si="35"/>
        <v>3641</v>
      </c>
      <c r="EJ45" s="104" t="str">
        <f t="shared" si="36"/>
        <v>20</v>
      </c>
      <c r="EK45" s="109">
        <v>13</v>
      </c>
      <c r="EL45" s="100" t="str">
        <f t="shared" si="37"/>
        <v>30</v>
      </c>
      <c r="EM45" s="106">
        <v>19</v>
      </c>
      <c r="EN45" s="99">
        <f t="shared" si="38"/>
        <v>4</v>
      </c>
      <c r="EO45" s="100" t="str">
        <f t="shared" si="39"/>
        <v>0</v>
      </c>
      <c r="EP45" s="106">
        <v>30</v>
      </c>
      <c r="EQ45" s="99">
        <f t="shared" si="40"/>
        <v>100</v>
      </c>
      <c r="ER45" s="100">
        <f t="shared" si="41"/>
        <v>10</v>
      </c>
      <c r="ES45" s="106">
        <v>231</v>
      </c>
      <c r="ET45" s="99">
        <f t="shared" si="42"/>
        <v>50</v>
      </c>
      <c r="EU45" s="100" t="str">
        <f t="shared" si="43"/>
        <v>25</v>
      </c>
      <c r="EV45" s="106">
        <v>280</v>
      </c>
      <c r="EW45" s="99">
        <f t="shared" si="44"/>
        <v>57</v>
      </c>
      <c r="EX45" s="100" t="str">
        <f t="shared" si="45"/>
        <v>30</v>
      </c>
      <c r="EY45" s="107">
        <v>1</v>
      </c>
      <c r="EZ45" s="92" t="str">
        <f t="shared" si="46"/>
        <v>10</v>
      </c>
      <c r="FA45" s="107">
        <v>0</v>
      </c>
      <c r="FB45" s="92" t="str">
        <f t="shared" si="47"/>
        <v>0</v>
      </c>
      <c r="FC45" s="107">
        <v>42</v>
      </c>
      <c r="FD45" s="92" t="str">
        <f t="shared" si="48"/>
        <v>15</v>
      </c>
      <c r="FE45" s="100">
        <f t="shared" si="49"/>
        <v>50</v>
      </c>
      <c r="FF45" s="100">
        <f t="shared" si="50"/>
        <v>90</v>
      </c>
      <c r="FG45" s="100">
        <f t="shared" si="51"/>
        <v>140</v>
      </c>
      <c r="FH45" s="108">
        <f t="shared" si="52"/>
        <v>300</v>
      </c>
      <c r="FI45" s="86"/>
      <c r="FJ45" s="116"/>
    </row>
    <row r="46" spans="1:166" ht="14.4" x14ac:dyDescent="0.3">
      <c r="A46" s="43">
        <v>43</v>
      </c>
      <c r="B46" s="43" t="s">
        <v>122</v>
      </c>
      <c r="C46" s="117" t="s">
        <v>255</v>
      </c>
      <c r="D46" s="121">
        <v>27</v>
      </c>
      <c r="E46" s="121">
        <v>131</v>
      </c>
      <c r="F46" s="121">
        <v>459</v>
      </c>
      <c r="G46" s="122">
        <v>184</v>
      </c>
      <c r="H46" s="122">
        <v>186</v>
      </c>
      <c r="I46" s="102">
        <v>303</v>
      </c>
      <c r="J46" s="88">
        <v>27</v>
      </c>
      <c r="K46" s="88">
        <v>143</v>
      </c>
      <c r="L46" s="88">
        <v>277</v>
      </c>
      <c r="M46" s="88">
        <v>372</v>
      </c>
      <c r="N46" s="88">
        <v>492</v>
      </c>
      <c r="O46" s="88">
        <v>39</v>
      </c>
      <c r="P46" s="89" t="s">
        <v>256</v>
      </c>
      <c r="Q46" s="90">
        <v>26</v>
      </c>
      <c r="R46" s="90">
        <v>143</v>
      </c>
      <c r="S46" s="90">
        <v>116</v>
      </c>
      <c r="T46" s="90">
        <v>27</v>
      </c>
      <c r="U46" s="90">
        <v>46</v>
      </c>
      <c r="V46" s="90">
        <v>42</v>
      </c>
      <c r="W46" s="90">
        <v>69</v>
      </c>
      <c r="X46" s="89" t="s">
        <v>257</v>
      </c>
      <c r="Y46" s="90">
        <v>27</v>
      </c>
      <c r="Z46" s="90">
        <v>131</v>
      </c>
      <c r="AA46" s="90"/>
      <c r="AB46" s="90"/>
      <c r="AC46" s="90"/>
      <c r="AD46" s="90"/>
      <c r="AE46" s="90">
        <v>648</v>
      </c>
      <c r="AF46" s="90"/>
      <c r="AG46" s="90"/>
      <c r="AH46" s="90">
        <v>48</v>
      </c>
      <c r="AI46" s="90"/>
      <c r="AJ46" s="90"/>
      <c r="AK46" s="90"/>
      <c r="AL46" s="92">
        <v>143</v>
      </c>
      <c r="AM46" s="92">
        <v>27</v>
      </c>
      <c r="AN46" s="92">
        <v>116</v>
      </c>
      <c r="AO46" s="92">
        <f t="shared" si="0"/>
        <v>531</v>
      </c>
      <c r="AP46" s="92">
        <v>277</v>
      </c>
      <c r="AQ46" s="92">
        <v>254</v>
      </c>
      <c r="AR46" s="92">
        <v>182</v>
      </c>
      <c r="AS46" s="92">
        <v>49</v>
      </c>
      <c r="AT46" s="92">
        <v>133</v>
      </c>
      <c r="AU46" s="93" t="s">
        <v>258</v>
      </c>
      <c r="AV46" s="92">
        <v>109</v>
      </c>
      <c r="AW46" s="92">
        <v>109</v>
      </c>
      <c r="AX46" s="92">
        <v>109</v>
      </c>
      <c r="AY46" s="92">
        <v>332</v>
      </c>
      <c r="AZ46" s="92">
        <v>291</v>
      </c>
      <c r="BA46" s="92">
        <v>332</v>
      </c>
      <c r="BB46" s="92">
        <v>9</v>
      </c>
      <c r="BC46" s="92">
        <v>9</v>
      </c>
      <c r="BD46" s="92">
        <v>9</v>
      </c>
      <c r="BE46" s="92">
        <v>19</v>
      </c>
      <c r="BF46" s="92">
        <v>18</v>
      </c>
      <c r="BG46" s="92">
        <v>19</v>
      </c>
      <c r="BH46" s="92">
        <v>11</v>
      </c>
      <c r="BI46" s="92">
        <v>11</v>
      </c>
      <c r="BJ46" s="92">
        <v>11</v>
      </c>
      <c r="BK46" s="92">
        <v>541</v>
      </c>
      <c r="BL46" s="92">
        <v>154</v>
      </c>
      <c r="BM46" s="92">
        <v>523</v>
      </c>
      <c r="BN46" s="92">
        <v>82</v>
      </c>
      <c r="BO46" s="92">
        <v>47</v>
      </c>
      <c r="BP46" s="92">
        <v>76</v>
      </c>
      <c r="BQ46" s="107">
        <v>1</v>
      </c>
      <c r="BR46" s="109">
        <v>1</v>
      </c>
      <c r="BS46" s="109">
        <v>1</v>
      </c>
      <c r="BT46" s="109">
        <v>1</v>
      </c>
      <c r="BU46" s="109">
        <v>1</v>
      </c>
      <c r="BV46" s="109">
        <v>1</v>
      </c>
      <c r="BW46" s="92">
        <f t="shared" ref="BW46:BX49" si="130">Y46</f>
        <v>27</v>
      </c>
      <c r="BX46" s="92">
        <f t="shared" si="130"/>
        <v>131</v>
      </c>
      <c r="BY46" s="92">
        <f t="shared" si="125"/>
        <v>131</v>
      </c>
      <c r="BZ46" s="92">
        <f t="shared" si="126"/>
        <v>131</v>
      </c>
      <c r="CA46" s="92">
        <f t="shared" si="127"/>
        <v>27</v>
      </c>
      <c r="CB46" s="92">
        <f t="shared" ref="CB46:CE52" si="131">AE46</f>
        <v>648</v>
      </c>
      <c r="CC46" s="92">
        <f t="shared" si="118"/>
        <v>648</v>
      </c>
      <c r="CD46" s="92">
        <f t="shared" si="119"/>
        <v>648</v>
      </c>
      <c r="CE46" s="92">
        <f t="shared" si="128"/>
        <v>48</v>
      </c>
      <c r="CF46" s="92">
        <f t="shared" si="120"/>
        <v>48</v>
      </c>
      <c r="CG46" s="92">
        <f t="shared" si="121"/>
        <v>48</v>
      </c>
      <c r="CH46" s="92">
        <f t="shared" si="109"/>
        <v>1105</v>
      </c>
      <c r="CI46" s="92">
        <f t="shared" si="109"/>
        <v>641</v>
      </c>
      <c r="CJ46" s="92">
        <f t="shared" si="109"/>
        <v>1081</v>
      </c>
      <c r="CK46" s="87">
        <v>96</v>
      </c>
      <c r="CL46" s="87">
        <v>1119</v>
      </c>
      <c r="CM46" s="92">
        <v>12</v>
      </c>
      <c r="CN46" s="92">
        <v>1120</v>
      </c>
      <c r="CO46" s="92">
        <v>2113</v>
      </c>
      <c r="CP46" s="92">
        <v>15046</v>
      </c>
      <c r="CQ46" s="92">
        <v>2980</v>
      </c>
      <c r="CR46" s="92">
        <v>3363</v>
      </c>
      <c r="CS46" s="92">
        <v>11350</v>
      </c>
      <c r="CT46" s="92">
        <v>11701</v>
      </c>
      <c r="CU46" s="97">
        <v>681</v>
      </c>
      <c r="CV46" s="98">
        <v>1828</v>
      </c>
      <c r="CW46" s="99">
        <f t="shared" si="8"/>
        <v>100</v>
      </c>
      <c r="CX46" s="87">
        <f t="shared" si="9"/>
        <v>10</v>
      </c>
      <c r="CY46" s="99">
        <f t="shared" si="10"/>
        <v>100</v>
      </c>
      <c r="CZ46" s="87" t="str">
        <f t="shared" si="11"/>
        <v>30</v>
      </c>
      <c r="DA46" s="99">
        <f t="shared" si="12"/>
        <v>66</v>
      </c>
      <c r="DB46" s="87" t="str">
        <f t="shared" si="13"/>
        <v>10</v>
      </c>
      <c r="DC46" s="99">
        <f t="shared" si="14"/>
        <v>17</v>
      </c>
      <c r="DD46" s="99" t="str">
        <f t="shared" si="15"/>
        <v>5</v>
      </c>
      <c r="DE46" s="99">
        <f t="shared" si="122"/>
        <v>9</v>
      </c>
      <c r="DF46" s="87" t="str">
        <f t="shared" si="16"/>
        <v>0</v>
      </c>
      <c r="DG46" s="99">
        <f t="shared" si="123"/>
        <v>1</v>
      </c>
      <c r="DH46" s="87" t="str">
        <f t="shared" si="17"/>
        <v>0</v>
      </c>
      <c r="DI46" s="99">
        <f t="shared" si="124"/>
        <v>14</v>
      </c>
      <c r="DJ46" s="87" t="str">
        <f t="shared" si="18"/>
        <v>5</v>
      </c>
      <c r="DK46" s="99">
        <f t="shared" si="19"/>
        <v>47</v>
      </c>
      <c r="DL46" s="87" t="str">
        <f t="shared" si="20"/>
        <v>15</v>
      </c>
      <c r="DM46" s="99">
        <f t="shared" si="21"/>
        <v>20</v>
      </c>
      <c r="DN46" s="87" t="str">
        <f t="shared" si="56"/>
        <v>10</v>
      </c>
      <c r="DO46" s="99">
        <f t="shared" si="22"/>
        <v>97</v>
      </c>
      <c r="DP46" s="87" t="str">
        <f t="shared" si="23"/>
        <v>30</v>
      </c>
      <c r="DQ46" s="99">
        <f t="shared" si="24"/>
        <v>37</v>
      </c>
      <c r="DR46" s="87" t="str">
        <f t="shared" si="25"/>
        <v>10</v>
      </c>
      <c r="DS46" s="87">
        <f t="shared" si="26"/>
        <v>125</v>
      </c>
      <c r="DT46" s="92">
        <v>11963</v>
      </c>
      <c r="DU46" s="92">
        <v>0</v>
      </c>
      <c r="DV46" s="92">
        <v>92593</v>
      </c>
      <c r="DW46" s="92">
        <v>0</v>
      </c>
      <c r="DX46" s="92">
        <v>7607</v>
      </c>
      <c r="DY46" s="99">
        <f t="shared" si="27"/>
        <v>19</v>
      </c>
      <c r="DZ46" s="100" t="str">
        <f t="shared" si="28"/>
        <v>10</v>
      </c>
      <c r="EA46" s="99">
        <v>100</v>
      </c>
      <c r="EB46" s="100" t="str">
        <f t="shared" si="30"/>
        <v>20</v>
      </c>
      <c r="EC46" s="99">
        <v>50</v>
      </c>
      <c r="ED46" s="92" t="str">
        <f t="shared" si="32"/>
        <v>10</v>
      </c>
      <c r="EE46" s="100">
        <f t="shared" si="33"/>
        <v>40</v>
      </c>
      <c r="EF46" s="87">
        <f t="shared" si="34"/>
        <v>165</v>
      </c>
      <c r="EG46" s="110">
        <v>47240</v>
      </c>
      <c r="EH46" s="111">
        <v>851365</v>
      </c>
      <c r="EI46" s="103">
        <f t="shared" si="35"/>
        <v>5549</v>
      </c>
      <c r="EJ46" s="104" t="str">
        <f t="shared" si="36"/>
        <v>30</v>
      </c>
      <c r="EK46" s="109">
        <v>4</v>
      </c>
      <c r="EL46" s="100" t="str">
        <f t="shared" si="37"/>
        <v>20</v>
      </c>
      <c r="EM46" s="106">
        <v>4</v>
      </c>
      <c r="EN46" s="99">
        <f t="shared" si="38"/>
        <v>3</v>
      </c>
      <c r="EO46" s="100" t="str">
        <f t="shared" si="39"/>
        <v>0</v>
      </c>
      <c r="EP46" s="106">
        <v>27</v>
      </c>
      <c r="EQ46" s="99">
        <f t="shared" si="40"/>
        <v>100</v>
      </c>
      <c r="ER46" s="100">
        <f t="shared" si="41"/>
        <v>10</v>
      </c>
      <c r="ES46" s="106">
        <v>59</v>
      </c>
      <c r="ET46" s="99">
        <f t="shared" si="42"/>
        <v>45</v>
      </c>
      <c r="EU46" s="100" t="str">
        <f t="shared" si="43"/>
        <v>25</v>
      </c>
      <c r="EV46" s="106">
        <v>84</v>
      </c>
      <c r="EW46" s="99">
        <f t="shared" si="44"/>
        <v>53</v>
      </c>
      <c r="EX46" s="100" t="str">
        <f t="shared" si="45"/>
        <v>30</v>
      </c>
      <c r="EY46" s="107">
        <v>0</v>
      </c>
      <c r="EZ46" s="92" t="str">
        <f t="shared" si="46"/>
        <v>0</v>
      </c>
      <c r="FA46" s="107">
        <v>0</v>
      </c>
      <c r="FB46" s="92" t="str">
        <f t="shared" si="47"/>
        <v>0</v>
      </c>
      <c r="FC46" s="107">
        <v>4</v>
      </c>
      <c r="FD46" s="92" t="str">
        <f t="shared" si="48"/>
        <v>0</v>
      </c>
      <c r="FE46" s="100">
        <f t="shared" si="49"/>
        <v>50</v>
      </c>
      <c r="FF46" s="100">
        <f t="shared" si="50"/>
        <v>65</v>
      </c>
      <c r="FG46" s="100">
        <f t="shared" si="51"/>
        <v>115</v>
      </c>
      <c r="FH46" s="108">
        <f t="shared" si="52"/>
        <v>280</v>
      </c>
      <c r="FI46" s="86"/>
      <c r="FJ46" s="116"/>
    </row>
    <row r="47" spans="1:166" ht="14.4" x14ac:dyDescent="0.3">
      <c r="A47" s="43">
        <v>44</v>
      </c>
      <c r="B47" s="43" t="s">
        <v>183</v>
      </c>
      <c r="C47" s="117" t="s">
        <v>259</v>
      </c>
      <c r="D47" s="121">
        <v>26</v>
      </c>
      <c r="E47" s="121">
        <v>132</v>
      </c>
      <c r="F47" s="121">
        <v>370</v>
      </c>
      <c r="G47" s="122">
        <v>156</v>
      </c>
      <c r="H47" s="122">
        <v>110</v>
      </c>
      <c r="I47" s="102">
        <v>657</v>
      </c>
      <c r="J47" s="88">
        <v>25</v>
      </c>
      <c r="K47" s="88">
        <v>132</v>
      </c>
      <c r="L47" s="88">
        <v>266</v>
      </c>
      <c r="M47" s="88">
        <v>24</v>
      </c>
      <c r="N47" s="88">
        <v>34</v>
      </c>
      <c r="O47" s="88">
        <v>28</v>
      </c>
      <c r="P47" s="89" t="s">
        <v>260</v>
      </c>
      <c r="Q47" s="90">
        <v>23</v>
      </c>
      <c r="R47" s="90">
        <v>13</v>
      </c>
      <c r="S47" s="90">
        <v>13</v>
      </c>
      <c r="T47" s="90">
        <v>0</v>
      </c>
      <c r="U47" s="90">
        <v>25</v>
      </c>
      <c r="V47" s="90">
        <v>38</v>
      </c>
      <c r="W47" s="90">
        <v>0</v>
      </c>
      <c r="X47" s="89" t="s">
        <v>455</v>
      </c>
      <c r="Y47" s="90">
        <v>26</v>
      </c>
      <c r="Z47" s="90"/>
      <c r="AA47" s="90"/>
      <c r="AB47" s="90"/>
      <c r="AC47" s="90"/>
      <c r="AD47" s="90"/>
      <c r="AE47" s="90">
        <v>335</v>
      </c>
      <c r="AF47" s="90">
        <v>333</v>
      </c>
      <c r="AG47" s="90">
        <v>335</v>
      </c>
      <c r="AH47" s="90">
        <v>56</v>
      </c>
      <c r="AI47" s="90"/>
      <c r="AJ47" s="90"/>
      <c r="AK47" s="90"/>
      <c r="AL47" s="92">
        <v>132</v>
      </c>
      <c r="AM47" s="92">
        <v>13</v>
      </c>
      <c r="AN47" s="92">
        <v>119</v>
      </c>
      <c r="AO47" s="92">
        <f t="shared" si="0"/>
        <v>291</v>
      </c>
      <c r="AP47" s="92">
        <v>24</v>
      </c>
      <c r="AQ47" s="92">
        <v>267</v>
      </c>
      <c r="AR47" s="92">
        <v>199</v>
      </c>
      <c r="AS47" s="92">
        <v>34</v>
      </c>
      <c r="AT47" s="92">
        <v>165</v>
      </c>
      <c r="AU47" s="93" t="s">
        <v>261</v>
      </c>
      <c r="AV47" s="92">
        <v>47</v>
      </c>
      <c r="AW47" s="92">
        <v>47</v>
      </c>
      <c r="AX47" s="92">
        <v>47</v>
      </c>
      <c r="AY47" s="92">
        <v>117</v>
      </c>
      <c r="AZ47" s="92">
        <v>101</v>
      </c>
      <c r="BA47" s="92">
        <v>117</v>
      </c>
      <c r="BB47" s="92">
        <v>0</v>
      </c>
      <c r="BC47" s="92">
        <v>0</v>
      </c>
      <c r="BD47" s="92">
        <v>0</v>
      </c>
      <c r="BE47" s="92">
        <v>1</v>
      </c>
      <c r="BF47" s="92">
        <v>1</v>
      </c>
      <c r="BG47" s="92">
        <v>1</v>
      </c>
      <c r="BH47" s="92">
        <v>1</v>
      </c>
      <c r="BI47" s="92">
        <v>1</v>
      </c>
      <c r="BJ47" s="92">
        <v>1</v>
      </c>
      <c r="BK47" s="92">
        <v>8</v>
      </c>
      <c r="BL47" s="92">
        <v>8</v>
      </c>
      <c r="BM47" s="92">
        <v>8</v>
      </c>
      <c r="BN47" s="92">
        <v>38</v>
      </c>
      <c r="BO47" s="92">
        <v>32</v>
      </c>
      <c r="BP47" s="92">
        <v>38</v>
      </c>
      <c r="BQ47" s="94">
        <v>1</v>
      </c>
      <c r="BR47" s="94">
        <v>1</v>
      </c>
      <c r="BS47" s="94">
        <v>1</v>
      </c>
      <c r="BT47" s="94">
        <v>1</v>
      </c>
      <c r="BU47" s="94">
        <v>1</v>
      </c>
      <c r="BV47" s="94">
        <v>1</v>
      </c>
      <c r="BW47" s="92">
        <f t="shared" si="130"/>
        <v>26</v>
      </c>
      <c r="BX47" s="92">
        <f>AL47</f>
        <v>132</v>
      </c>
      <c r="BY47" s="92">
        <f t="shared" si="125"/>
        <v>132</v>
      </c>
      <c r="BZ47" s="92">
        <f t="shared" si="126"/>
        <v>132</v>
      </c>
      <c r="CA47" s="92">
        <f t="shared" si="127"/>
        <v>13</v>
      </c>
      <c r="CB47" s="92">
        <f t="shared" si="131"/>
        <v>335</v>
      </c>
      <c r="CC47" s="92">
        <f t="shared" si="131"/>
        <v>333</v>
      </c>
      <c r="CD47" s="92">
        <f t="shared" si="131"/>
        <v>335</v>
      </c>
      <c r="CE47" s="92">
        <f t="shared" si="131"/>
        <v>56</v>
      </c>
      <c r="CF47" s="92">
        <f t="shared" si="120"/>
        <v>56</v>
      </c>
      <c r="CG47" s="92">
        <f t="shared" si="121"/>
        <v>56</v>
      </c>
      <c r="CH47" s="92">
        <f t="shared" si="109"/>
        <v>214</v>
      </c>
      <c r="CI47" s="92">
        <f t="shared" si="109"/>
        <v>192</v>
      </c>
      <c r="CJ47" s="92">
        <f t="shared" si="109"/>
        <v>214</v>
      </c>
      <c r="CK47" s="87">
        <v>762</v>
      </c>
      <c r="CL47" s="87">
        <v>772</v>
      </c>
      <c r="CM47" s="92">
        <v>683</v>
      </c>
      <c r="CN47" s="92">
        <v>773</v>
      </c>
      <c r="CO47" s="92">
        <v>1245</v>
      </c>
      <c r="CP47" s="92">
        <v>3330</v>
      </c>
      <c r="CQ47" s="92">
        <v>283</v>
      </c>
      <c r="CR47" s="92">
        <v>1215</v>
      </c>
      <c r="CS47" s="92">
        <v>2304</v>
      </c>
      <c r="CT47" s="92">
        <v>2706</v>
      </c>
      <c r="CU47" s="97">
        <v>123</v>
      </c>
      <c r="CV47" s="98">
        <v>333</v>
      </c>
      <c r="CW47" s="99">
        <f t="shared" si="8"/>
        <v>100</v>
      </c>
      <c r="CX47" s="87">
        <f t="shared" si="9"/>
        <v>10</v>
      </c>
      <c r="CY47" s="99">
        <f t="shared" si="10"/>
        <v>100</v>
      </c>
      <c r="CZ47" s="87" t="str">
        <f t="shared" si="11"/>
        <v>30</v>
      </c>
      <c r="DA47" s="99">
        <f t="shared" si="12"/>
        <v>95</v>
      </c>
      <c r="DB47" s="87" t="str">
        <f t="shared" si="13"/>
        <v>30</v>
      </c>
      <c r="DC47" s="99">
        <f t="shared" si="14"/>
        <v>73</v>
      </c>
      <c r="DD47" s="99" t="str">
        <f t="shared" si="15"/>
        <v>30</v>
      </c>
      <c r="DE47" s="99">
        <f t="shared" si="122"/>
        <v>99</v>
      </c>
      <c r="DF47" s="87" t="str">
        <f t="shared" si="16"/>
        <v>20</v>
      </c>
      <c r="DG47" s="99">
        <f t="shared" si="123"/>
        <v>88</v>
      </c>
      <c r="DH47" s="87" t="str">
        <f t="shared" si="17"/>
        <v>20</v>
      </c>
      <c r="DI47" s="99">
        <f t="shared" si="124"/>
        <v>37</v>
      </c>
      <c r="DJ47" s="87" t="str">
        <f t="shared" si="18"/>
        <v>10</v>
      </c>
      <c r="DK47" s="99">
        <f t="shared" si="19"/>
        <v>19</v>
      </c>
      <c r="DL47" s="87" t="str">
        <f t="shared" si="20"/>
        <v>5</v>
      </c>
      <c r="DM47" s="99">
        <f t="shared" si="21"/>
        <v>89</v>
      </c>
      <c r="DN47" s="87" t="str">
        <f t="shared" si="56"/>
        <v>50</v>
      </c>
      <c r="DO47" s="99">
        <f t="shared" si="22"/>
        <v>85</v>
      </c>
      <c r="DP47" s="87" t="str">
        <f t="shared" si="23"/>
        <v>30</v>
      </c>
      <c r="DQ47" s="99">
        <f t="shared" si="24"/>
        <v>37</v>
      </c>
      <c r="DR47" s="87" t="str">
        <f t="shared" si="25"/>
        <v>10</v>
      </c>
      <c r="DS47" s="87">
        <f t="shared" si="26"/>
        <v>245</v>
      </c>
      <c r="DT47" s="92">
        <v>2558</v>
      </c>
      <c r="DU47" s="92">
        <v>0</v>
      </c>
      <c r="DV47" s="92">
        <v>36579</v>
      </c>
      <c r="DW47" s="92">
        <v>0</v>
      </c>
      <c r="DX47" s="92">
        <v>0</v>
      </c>
      <c r="DY47" s="99">
        <f t="shared" si="27"/>
        <v>7</v>
      </c>
      <c r="DZ47" s="100" t="str">
        <f t="shared" si="28"/>
        <v>5</v>
      </c>
      <c r="EA47" s="99">
        <v>100</v>
      </c>
      <c r="EB47" s="100" t="str">
        <f t="shared" si="30"/>
        <v>20</v>
      </c>
      <c r="EC47" s="99">
        <v>50</v>
      </c>
      <c r="ED47" s="92" t="str">
        <f t="shared" si="32"/>
        <v>10</v>
      </c>
      <c r="EE47" s="100">
        <f t="shared" si="33"/>
        <v>35</v>
      </c>
      <c r="EF47" s="87">
        <f t="shared" si="34"/>
        <v>280</v>
      </c>
      <c r="EG47" s="110">
        <v>15129</v>
      </c>
      <c r="EH47" s="111">
        <v>701441</v>
      </c>
      <c r="EI47" s="103">
        <f t="shared" si="35"/>
        <v>2157</v>
      </c>
      <c r="EJ47" s="104" t="str">
        <f t="shared" si="36"/>
        <v>10</v>
      </c>
      <c r="EK47" s="109">
        <v>0</v>
      </c>
      <c r="EL47" s="100" t="str">
        <f t="shared" si="37"/>
        <v>0</v>
      </c>
      <c r="EM47" s="106">
        <v>0</v>
      </c>
      <c r="EN47" s="99">
        <f t="shared" si="38"/>
        <v>0</v>
      </c>
      <c r="EO47" s="100" t="str">
        <f t="shared" si="39"/>
        <v>0</v>
      </c>
      <c r="EP47" s="106">
        <v>26</v>
      </c>
      <c r="EQ47" s="99">
        <f t="shared" si="40"/>
        <v>100</v>
      </c>
      <c r="ER47" s="100">
        <f t="shared" si="41"/>
        <v>10</v>
      </c>
      <c r="ES47" s="106">
        <v>132</v>
      </c>
      <c r="ET47" s="99">
        <f t="shared" si="42"/>
        <v>100</v>
      </c>
      <c r="EU47" s="100" t="str">
        <f t="shared" si="43"/>
        <v>50</v>
      </c>
      <c r="EV47" s="106">
        <v>158</v>
      </c>
      <c r="EW47" s="99">
        <f t="shared" si="44"/>
        <v>100</v>
      </c>
      <c r="EX47" s="100" t="str">
        <f t="shared" si="45"/>
        <v>50</v>
      </c>
      <c r="EY47" s="107">
        <v>0</v>
      </c>
      <c r="EZ47" s="92" t="str">
        <f t="shared" si="46"/>
        <v>0</v>
      </c>
      <c r="FA47" s="107">
        <v>0</v>
      </c>
      <c r="FB47" s="92" t="str">
        <f t="shared" si="47"/>
        <v>0</v>
      </c>
      <c r="FC47" s="107">
        <v>0</v>
      </c>
      <c r="FD47" s="92" t="str">
        <f t="shared" si="48"/>
        <v>0</v>
      </c>
      <c r="FE47" s="100">
        <f t="shared" si="49"/>
        <v>10</v>
      </c>
      <c r="FF47" s="100">
        <f t="shared" si="50"/>
        <v>110</v>
      </c>
      <c r="FG47" s="100">
        <f t="shared" si="51"/>
        <v>120</v>
      </c>
      <c r="FH47" s="108">
        <f t="shared" si="52"/>
        <v>400</v>
      </c>
      <c r="FI47" s="86"/>
      <c r="FJ47" s="116"/>
    </row>
    <row r="48" spans="1:166" ht="14.4" x14ac:dyDescent="0.3">
      <c r="A48" s="43">
        <v>45</v>
      </c>
      <c r="B48" s="43" t="s">
        <v>183</v>
      </c>
      <c r="C48" s="117" t="s">
        <v>262</v>
      </c>
      <c r="D48" s="121">
        <v>28</v>
      </c>
      <c r="E48" s="121">
        <v>100</v>
      </c>
      <c r="F48" s="121">
        <v>335</v>
      </c>
      <c r="G48" s="122">
        <v>112</v>
      </c>
      <c r="H48" s="122">
        <v>58</v>
      </c>
      <c r="I48" s="102">
        <v>568</v>
      </c>
      <c r="J48" s="88">
        <v>27</v>
      </c>
      <c r="K48" s="88">
        <v>100</v>
      </c>
      <c r="L48" s="88">
        <v>178</v>
      </c>
      <c r="M48" s="88">
        <v>129</v>
      </c>
      <c r="N48" s="88">
        <v>60</v>
      </c>
      <c r="O48" s="88">
        <v>21</v>
      </c>
      <c r="P48" s="93" t="s">
        <v>263</v>
      </c>
      <c r="Q48" s="90">
        <v>28</v>
      </c>
      <c r="R48" s="90">
        <v>12</v>
      </c>
      <c r="S48" s="90">
        <v>0</v>
      </c>
      <c r="T48" s="90">
        <v>0</v>
      </c>
      <c r="U48" s="90">
        <v>0</v>
      </c>
      <c r="V48" s="90">
        <v>0</v>
      </c>
      <c r="W48" s="90">
        <v>0</v>
      </c>
      <c r="X48" s="89" t="s">
        <v>264</v>
      </c>
      <c r="Y48" s="90">
        <v>28</v>
      </c>
      <c r="Z48" s="90">
        <v>100</v>
      </c>
      <c r="AA48" s="90"/>
      <c r="AB48" s="90"/>
      <c r="AC48" s="90">
        <v>88</v>
      </c>
      <c r="AD48" s="90">
        <v>12</v>
      </c>
      <c r="AE48" s="90">
        <v>323</v>
      </c>
      <c r="AF48" s="90"/>
      <c r="AG48" s="90"/>
      <c r="AH48" s="90">
        <v>36</v>
      </c>
      <c r="AI48" s="90"/>
      <c r="AJ48" s="90"/>
      <c r="AK48" s="90">
        <v>18</v>
      </c>
      <c r="AL48" s="92">
        <v>100</v>
      </c>
      <c r="AM48" s="92">
        <v>12</v>
      </c>
      <c r="AN48" s="92">
        <v>88</v>
      </c>
      <c r="AO48" s="92">
        <f t="shared" si="0"/>
        <v>351</v>
      </c>
      <c r="AP48" s="92">
        <v>178</v>
      </c>
      <c r="AQ48" s="92">
        <v>173</v>
      </c>
      <c r="AR48" s="92">
        <v>77</v>
      </c>
      <c r="AS48" s="92">
        <v>21</v>
      </c>
      <c r="AT48" s="92">
        <v>56</v>
      </c>
      <c r="AU48" s="93" t="s">
        <v>265</v>
      </c>
      <c r="AV48" s="92">
        <v>47</v>
      </c>
      <c r="AW48" s="92">
        <v>38</v>
      </c>
      <c r="AX48" s="92">
        <v>43</v>
      </c>
      <c r="AY48" s="92">
        <v>12</v>
      </c>
      <c r="AZ48" s="92">
        <v>12</v>
      </c>
      <c r="BA48" s="92">
        <v>12</v>
      </c>
      <c r="BB48" s="92">
        <v>6</v>
      </c>
      <c r="BC48" s="92">
        <v>6</v>
      </c>
      <c r="BD48" s="92">
        <v>6</v>
      </c>
      <c r="BE48" s="92">
        <v>12</v>
      </c>
      <c r="BF48" s="92">
        <v>12</v>
      </c>
      <c r="BG48" s="92">
        <v>12</v>
      </c>
      <c r="BH48" s="92">
        <v>13</v>
      </c>
      <c r="BI48" s="92">
        <v>13</v>
      </c>
      <c r="BJ48" s="92">
        <v>13</v>
      </c>
      <c r="BK48" s="92">
        <v>29</v>
      </c>
      <c r="BL48" s="92">
        <v>29</v>
      </c>
      <c r="BM48" s="92">
        <v>29</v>
      </c>
      <c r="BN48" s="92">
        <v>15</v>
      </c>
      <c r="BO48" s="92">
        <v>15</v>
      </c>
      <c r="BP48" s="92">
        <v>15</v>
      </c>
      <c r="BQ48" s="107">
        <v>2</v>
      </c>
      <c r="BR48" s="109">
        <v>2</v>
      </c>
      <c r="BS48" s="109">
        <v>2</v>
      </c>
      <c r="BT48" s="109">
        <v>1</v>
      </c>
      <c r="BU48" s="109">
        <v>1</v>
      </c>
      <c r="BV48" s="109">
        <v>1</v>
      </c>
      <c r="BW48" s="92">
        <f t="shared" si="130"/>
        <v>28</v>
      </c>
      <c r="BX48" s="92">
        <f t="shared" si="130"/>
        <v>100</v>
      </c>
      <c r="BY48" s="92">
        <f t="shared" si="125"/>
        <v>100</v>
      </c>
      <c r="BZ48" s="92">
        <f t="shared" si="126"/>
        <v>100</v>
      </c>
      <c r="CA48" s="92">
        <f t="shared" ref="CA48:CC49" si="132">AD48</f>
        <v>12</v>
      </c>
      <c r="CB48" s="92">
        <f t="shared" si="132"/>
        <v>323</v>
      </c>
      <c r="CC48" s="92">
        <f>CB48</f>
        <v>323</v>
      </c>
      <c r="CD48" s="92">
        <f t="shared" ref="CD48:CD57" si="133">CB48</f>
        <v>323</v>
      </c>
      <c r="CE48" s="92">
        <f t="shared" si="131"/>
        <v>36</v>
      </c>
      <c r="CF48" s="92">
        <f t="shared" si="120"/>
        <v>36</v>
      </c>
      <c r="CG48" s="92">
        <f t="shared" si="121"/>
        <v>36</v>
      </c>
      <c r="CH48" s="92">
        <f t="shared" si="109"/>
        <v>137</v>
      </c>
      <c r="CI48" s="92">
        <f t="shared" si="109"/>
        <v>128</v>
      </c>
      <c r="CJ48" s="92">
        <f t="shared" si="109"/>
        <v>133</v>
      </c>
      <c r="CK48" s="87">
        <v>46</v>
      </c>
      <c r="CL48" s="87">
        <v>584</v>
      </c>
      <c r="CM48" s="92">
        <v>413</v>
      </c>
      <c r="CN48" s="92">
        <v>585</v>
      </c>
      <c r="CO48" s="92">
        <v>12</v>
      </c>
      <c r="CP48" s="92">
        <v>1801</v>
      </c>
      <c r="CQ48" s="92">
        <v>114</v>
      </c>
      <c r="CR48" s="92">
        <v>1046</v>
      </c>
      <c r="CS48" s="92">
        <v>1297</v>
      </c>
      <c r="CT48" s="92">
        <v>1324</v>
      </c>
      <c r="CU48" s="97">
        <v>77</v>
      </c>
      <c r="CV48" s="98">
        <v>184</v>
      </c>
      <c r="CW48" s="99">
        <f t="shared" si="8"/>
        <v>100</v>
      </c>
      <c r="CX48" s="87">
        <f t="shared" si="9"/>
        <v>10</v>
      </c>
      <c r="CY48" s="99">
        <f t="shared" si="10"/>
        <v>100</v>
      </c>
      <c r="CZ48" s="87" t="str">
        <f t="shared" si="11"/>
        <v>30</v>
      </c>
      <c r="DA48" s="99">
        <f t="shared" si="12"/>
        <v>93</v>
      </c>
      <c r="DB48" s="87" t="str">
        <f t="shared" si="13"/>
        <v>30</v>
      </c>
      <c r="DC48" s="99">
        <f t="shared" si="14"/>
        <v>84</v>
      </c>
      <c r="DD48" s="99" t="str">
        <f t="shared" si="15"/>
        <v>30</v>
      </c>
      <c r="DE48" s="99">
        <f t="shared" si="122"/>
        <v>8</v>
      </c>
      <c r="DF48" s="87" t="str">
        <f t="shared" si="16"/>
        <v>0</v>
      </c>
      <c r="DG48" s="99">
        <f t="shared" si="123"/>
        <v>71</v>
      </c>
      <c r="DH48" s="87" t="str">
        <f t="shared" si="17"/>
        <v>20</v>
      </c>
      <c r="DI48" s="99">
        <f t="shared" si="124"/>
        <v>1</v>
      </c>
      <c r="DJ48" s="87" t="str">
        <f t="shared" si="18"/>
        <v>0</v>
      </c>
      <c r="DK48" s="99">
        <f t="shared" si="19"/>
        <v>10</v>
      </c>
      <c r="DL48" s="87" t="str">
        <f t="shared" si="20"/>
        <v>0</v>
      </c>
      <c r="DM48" s="99">
        <f t="shared" si="21"/>
        <v>92</v>
      </c>
      <c r="DN48" s="87" t="str">
        <f t="shared" si="56"/>
        <v>50</v>
      </c>
      <c r="DO48" s="99">
        <f t="shared" si="22"/>
        <v>98</v>
      </c>
      <c r="DP48" s="87" t="str">
        <f t="shared" si="23"/>
        <v>30</v>
      </c>
      <c r="DQ48" s="99">
        <f t="shared" si="24"/>
        <v>42</v>
      </c>
      <c r="DR48" s="87" t="str">
        <f t="shared" si="25"/>
        <v>15</v>
      </c>
      <c r="DS48" s="87">
        <f t="shared" si="26"/>
        <v>215</v>
      </c>
      <c r="DT48" s="92">
        <v>1381</v>
      </c>
      <c r="DU48" s="92">
        <v>0</v>
      </c>
      <c r="DV48" s="92">
        <v>19280</v>
      </c>
      <c r="DW48" s="92">
        <v>0</v>
      </c>
      <c r="DX48" s="92">
        <v>0</v>
      </c>
      <c r="DY48" s="99">
        <f t="shared" si="27"/>
        <v>7</v>
      </c>
      <c r="DZ48" s="100" t="str">
        <f t="shared" si="28"/>
        <v>5</v>
      </c>
      <c r="EA48" s="99">
        <v>100</v>
      </c>
      <c r="EB48" s="100" t="str">
        <f t="shared" si="30"/>
        <v>20</v>
      </c>
      <c r="EC48" s="99">
        <v>50</v>
      </c>
      <c r="ED48" s="92" t="str">
        <f t="shared" si="32"/>
        <v>10</v>
      </c>
      <c r="EE48" s="100">
        <f t="shared" si="33"/>
        <v>35</v>
      </c>
      <c r="EF48" s="87">
        <f t="shared" si="34"/>
        <v>250</v>
      </c>
      <c r="EG48" s="110">
        <v>12319</v>
      </c>
      <c r="EH48" s="111">
        <v>382817</v>
      </c>
      <c r="EI48" s="103">
        <f t="shared" si="35"/>
        <v>3218</v>
      </c>
      <c r="EJ48" s="104" t="str">
        <f t="shared" si="36"/>
        <v>20</v>
      </c>
      <c r="EK48" s="109">
        <v>6</v>
      </c>
      <c r="EL48" s="100" t="str">
        <f t="shared" si="37"/>
        <v>30</v>
      </c>
      <c r="EM48" s="106">
        <v>99</v>
      </c>
      <c r="EN48" s="99">
        <f t="shared" si="38"/>
        <v>99</v>
      </c>
      <c r="EO48" s="100" t="str">
        <f t="shared" si="39"/>
        <v>30</v>
      </c>
      <c r="EP48" s="106">
        <v>28</v>
      </c>
      <c r="EQ48" s="99">
        <f t="shared" si="40"/>
        <v>100</v>
      </c>
      <c r="ER48" s="100">
        <f t="shared" si="41"/>
        <v>10</v>
      </c>
      <c r="ES48" s="106">
        <v>100</v>
      </c>
      <c r="ET48" s="99">
        <f t="shared" si="42"/>
        <v>100</v>
      </c>
      <c r="EU48" s="100" t="str">
        <f t="shared" si="43"/>
        <v>50</v>
      </c>
      <c r="EV48" s="106">
        <v>128</v>
      </c>
      <c r="EW48" s="99">
        <f t="shared" si="44"/>
        <v>100</v>
      </c>
      <c r="EX48" s="100" t="str">
        <f t="shared" si="45"/>
        <v>50</v>
      </c>
      <c r="EY48" s="107">
        <v>0</v>
      </c>
      <c r="EZ48" s="92" t="str">
        <f t="shared" si="46"/>
        <v>0</v>
      </c>
      <c r="FA48" s="107">
        <v>0</v>
      </c>
      <c r="FB48" s="92" t="str">
        <f t="shared" si="47"/>
        <v>0</v>
      </c>
      <c r="FC48" s="107">
        <v>40</v>
      </c>
      <c r="FD48" s="92" t="str">
        <f t="shared" si="48"/>
        <v>10</v>
      </c>
      <c r="FE48" s="100">
        <f t="shared" si="49"/>
        <v>80</v>
      </c>
      <c r="FF48" s="100">
        <f t="shared" si="50"/>
        <v>120</v>
      </c>
      <c r="FG48" s="100">
        <f t="shared" si="51"/>
        <v>200</v>
      </c>
      <c r="FH48" s="108">
        <f t="shared" si="52"/>
        <v>450</v>
      </c>
      <c r="FI48" s="86"/>
      <c r="FJ48" s="116"/>
    </row>
    <row r="49" spans="1:166" ht="14.4" x14ac:dyDescent="0.3">
      <c r="A49" s="43">
        <v>46</v>
      </c>
      <c r="B49" s="43" t="s">
        <v>162</v>
      </c>
      <c r="C49" s="117" t="s">
        <v>266</v>
      </c>
      <c r="D49" s="121">
        <v>34</v>
      </c>
      <c r="E49" s="121">
        <v>544</v>
      </c>
      <c r="F49" s="121">
        <v>1739</v>
      </c>
      <c r="G49" s="122">
        <v>869</v>
      </c>
      <c r="H49" s="122">
        <v>915</v>
      </c>
      <c r="I49" s="102">
        <v>2150</v>
      </c>
      <c r="J49" s="88">
        <v>33</v>
      </c>
      <c r="K49" s="88">
        <v>571</v>
      </c>
      <c r="L49" s="88">
        <v>990</v>
      </c>
      <c r="M49" s="88">
        <v>937</v>
      </c>
      <c r="N49" s="88">
        <v>819</v>
      </c>
      <c r="O49" s="88">
        <v>90</v>
      </c>
      <c r="P49" s="89" t="s">
        <v>267</v>
      </c>
      <c r="Q49" s="90">
        <v>33</v>
      </c>
      <c r="R49" s="90">
        <v>544</v>
      </c>
      <c r="S49" s="90">
        <v>483</v>
      </c>
      <c r="T49" s="90">
        <v>61</v>
      </c>
      <c r="U49" s="90">
        <v>178</v>
      </c>
      <c r="V49" s="90">
        <v>148</v>
      </c>
      <c r="W49" s="90">
        <v>0</v>
      </c>
      <c r="X49" s="89" t="s">
        <v>415</v>
      </c>
      <c r="Y49" s="89"/>
      <c r="Z49" s="89">
        <v>544</v>
      </c>
      <c r="AA49" s="89">
        <v>506</v>
      </c>
      <c r="AB49" s="89"/>
      <c r="AC49" s="89"/>
      <c r="AD49" s="89"/>
      <c r="AE49" s="89">
        <v>1604</v>
      </c>
      <c r="AF49" s="89">
        <v>1583</v>
      </c>
      <c r="AG49" s="89">
        <v>1604</v>
      </c>
      <c r="AH49" s="89">
        <v>146</v>
      </c>
      <c r="AI49" s="89"/>
      <c r="AJ49" s="89"/>
      <c r="AK49" s="89"/>
      <c r="AL49" s="92">
        <v>544</v>
      </c>
      <c r="AM49" s="92">
        <v>61</v>
      </c>
      <c r="AN49" s="92">
        <v>483</v>
      </c>
      <c r="AO49" s="92">
        <f t="shared" si="0"/>
        <v>1887</v>
      </c>
      <c r="AP49" s="92">
        <v>990</v>
      </c>
      <c r="AQ49" s="92">
        <v>897</v>
      </c>
      <c r="AR49" s="92">
        <v>659</v>
      </c>
      <c r="AS49" s="92">
        <v>125</v>
      </c>
      <c r="AT49" s="92">
        <v>534</v>
      </c>
      <c r="AU49" s="93" t="s">
        <v>412</v>
      </c>
      <c r="AV49" s="92">
        <v>247</v>
      </c>
      <c r="AW49" s="92">
        <v>247</v>
      </c>
      <c r="AX49" s="92">
        <v>247</v>
      </c>
      <c r="AY49" s="92">
        <v>243</v>
      </c>
      <c r="AZ49" s="92">
        <v>236</v>
      </c>
      <c r="BA49" s="92">
        <v>243</v>
      </c>
      <c r="BB49" s="92">
        <v>108</v>
      </c>
      <c r="BC49" s="92">
        <v>98</v>
      </c>
      <c r="BD49" s="92">
        <v>108</v>
      </c>
      <c r="BE49" s="92">
        <v>57</v>
      </c>
      <c r="BF49" s="92">
        <v>0</v>
      </c>
      <c r="BG49" s="92">
        <v>57</v>
      </c>
      <c r="BH49" s="92">
        <v>1</v>
      </c>
      <c r="BI49" s="92">
        <v>1</v>
      </c>
      <c r="BJ49" s="92">
        <v>1</v>
      </c>
      <c r="BK49" s="92">
        <v>782</v>
      </c>
      <c r="BL49" s="92">
        <v>287</v>
      </c>
      <c r="BM49" s="92">
        <v>782</v>
      </c>
      <c r="BN49" s="92">
        <v>306</v>
      </c>
      <c r="BO49" s="92">
        <v>127</v>
      </c>
      <c r="BP49" s="92">
        <v>306</v>
      </c>
      <c r="BQ49" s="107">
        <v>7</v>
      </c>
      <c r="BR49" s="109">
        <v>5</v>
      </c>
      <c r="BS49" s="109">
        <v>5</v>
      </c>
      <c r="BT49" s="109">
        <v>3</v>
      </c>
      <c r="BU49" s="109">
        <v>3</v>
      </c>
      <c r="BV49" s="109">
        <v>3</v>
      </c>
      <c r="BW49" s="92">
        <v>34</v>
      </c>
      <c r="BX49" s="92">
        <f t="shared" si="130"/>
        <v>544</v>
      </c>
      <c r="BY49" s="92">
        <f>AA49</f>
        <v>506</v>
      </c>
      <c r="BZ49" s="92">
        <f t="shared" si="126"/>
        <v>544</v>
      </c>
      <c r="CA49" s="92">
        <f>AM49</f>
        <v>61</v>
      </c>
      <c r="CB49" s="92">
        <f t="shared" si="132"/>
        <v>1604</v>
      </c>
      <c r="CC49" s="92">
        <f t="shared" si="132"/>
        <v>1583</v>
      </c>
      <c r="CD49" s="92">
        <f t="shared" si="133"/>
        <v>1604</v>
      </c>
      <c r="CE49" s="92">
        <f t="shared" si="131"/>
        <v>146</v>
      </c>
      <c r="CF49" s="92">
        <f t="shared" si="120"/>
        <v>146</v>
      </c>
      <c r="CG49" s="92">
        <f t="shared" si="121"/>
        <v>146</v>
      </c>
      <c r="CH49" s="92">
        <f t="shared" si="109"/>
        <v>1754</v>
      </c>
      <c r="CI49" s="92">
        <f t="shared" si="109"/>
        <v>1004</v>
      </c>
      <c r="CJ49" s="92">
        <f t="shared" si="109"/>
        <v>1752</v>
      </c>
      <c r="CK49" s="87">
        <v>52</v>
      </c>
      <c r="CL49" s="87">
        <v>3551</v>
      </c>
      <c r="CM49" s="92">
        <v>2502</v>
      </c>
      <c r="CN49" s="92">
        <v>3552</v>
      </c>
      <c r="CO49" s="92">
        <v>1417</v>
      </c>
      <c r="CP49" s="92">
        <v>44210</v>
      </c>
      <c r="CQ49" s="92">
        <v>2261</v>
      </c>
      <c r="CR49" s="92">
        <v>15657</v>
      </c>
      <c r="CS49" s="92">
        <v>26441</v>
      </c>
      <c r="CT49" s="92">
        <v>30297</v>
      </c>
      <c r="CU49" s="97">
        <v>1741</v>
      </c>
      <c r="CV49" s="98">
        <v>4446</v>
      </c>
      <c r="CW49" s="99">
        <f t="shared" si="8"/>
        <v>100</v>
      </c>
      <c r="CX49" s="87">
        <f t="shared" si="9"/>
        <v>10</v>
      </c>
      <c r="CY49" s="99">
        <f t="shared" si="10"/>
        <v>100</v>
      </c>
      <c r="CZ49" s="87" t="str">
        <f t="shared" si="11"/>
        <v>30</v>
      </c>
      <c r="DA49" s="99">
        <f t="shared" si="12"/>
        <v>99</v>
      </c>
      <c r="DB49" s="87" t="str">
        <f t="shared" si="13"/>
        <v>30</v>
      </c>
      <c r="DC49" s="99">
        <f t="shared" si="14"/>
        <v>50</v>
      </c>
      <c r="DD49" s="99" t="str">
        <f t="shared" si="15"/>
        <v>20</v>
      </c>
      <c r="DE49" s="99">
        <f t="shared" si="122"/>
        <v>1</v>
      </c>
      <c r="DF49" s="87" t="str">
        <f t="shared" si="16"/>
        <v>0</v>
      </c>
      <c r="DG49" s="99">
        <f t="shared" si="123"/>
        <v>70</v>
      </c>
      <c r="DH49" s="87" t="str">
        <f t="shared" si="17"/>
        <v>20</v>
      </c>
      <c r="DI49" s="99">
        <f t="shared" si="124"/>
        <v>3</v>
      </c>
      <c r="DJ49" s="87" t="str">
        <f t="shared" si="18"/>
        <v>0</v>
      </c>
      <c r="DK49" s="99">
        <f t="shared" si="19"/>
        <v>13</v>
      </c>
      <c r="DL49" s="87" t="str">
        <f t="shared" si="20"/>
        <v>5</v>
      </c>
      <c r="DM49" s="99">
        <f t="shared" si="21"/>
        <v>66</v>
      </c>
      <c r="DN49" s="87" t="str">
        <f t="shared" si="56"/>
        <v>40</v>
      </c>
      <c r="DO49" s="99">
        <f t="shared" si="22"/>
        <v>87</v>
      </c>
      <c r="DP49" s="87" t="str">
        <f t="shared" si="23"/>
        <v>30</v>
      </c>
      <c r="DQ49" s="99">
        <f t="shared" si="24"/>
        <v>39</v>
      </c>
      <c r="DR49" s="87" t="str">
        <f t="shared" si="25"/>
        <v>10</v>
      </c>
      <c r="DS49" s="87">
        <f t="shared" si="26"/>
        <v>195</v>
      </c>
      <c r="DT49" s="92">
        <v>32061</v>
      </c>
      <c r="DU49" s="92">
        <v>0</v>
      </c>
      <c r="DV49" s="92">
        <v>325857</v>
      </c>
      <c r="DW49" s="92">
        <v>0</v>
      </c>
      <c r="DX49" s="92">
        <v>0</v>
      </c>
      <c r="DY49" s="99">
        <f t="shared" si="27"/>
        <v>9</v>
      </c>
      <c r="DZ49" s="100" t="str">
        <f t="shared" si="28"/>
        <v>5</v>
      </c>
      <c r="EA49" s="99">
        <v>100</v>
      </c>
      <c r="EB49" s="100" t="str">
        <f t="shared" si="30"/>
        <v>20</v>
      </c>
      <c r="EC49" s="99">
        <v>50</v>
      </c>
      <c r="ED49" s="92" t="str">
        <f t="shared" si="32"/>
        <v>10</v>
      </c>
      <c r="EE49" s="100">
        <f t="shared" si="33"/>
        <v>35</v>
      </c>
      <c r="EF49" s="87">
        <f t="shared" si="34"/>
        <v>230</v>
      </c>
      <c r="EG49" s="110">
        <v>112333</v>
      </c>
      <c r="EH49" s="111">
        <v>2355830</v>
      </c>
      <c r="EI49" s="103">
        <f t="shared" si="35"/>
        <v>4768</v>
      </c>
      <c r="EJ49" s="104" t="str">
        <f t="shared" si="36"/>
        <v>30</v>
      </c>
      <c r="EK49" s="109">
        <v>9</v>
      </c>
      <c r="EL49" s="100" t="str">
        <f t="shared" si="37"/>
        <v>30</v>
      </c>
      <c r="EM49" s="106">
        <v>152</v>
      </c>
      <c r="EN49" s="99">
        <f t="shared" si="38"/>
        <v>28</v>
      </c>
      <c r="EO49" s="100" t="str">
        <f t="shared" si="39"/>
        <v>10</v>
      </c>
      <c r="EP49" s="106">
        <v>34</v>
      </c>
      <c r="EQ49" s="99">
        <f t="shared" si="40"/>
        <v>100</v>
      </c>
      <c r="ER49" s="100">
        <f t="shared" si="41"/>
        <v>10</v>
      </c>
      <c r="ES49" s="106">
        <v>537</v>
      </c>
      <c r="ET49" s="99">
        <f t="shared" si="42"/>
        <v>99</v>
      </c>
      <c r="EU49" s="100" t="str">
        <f t="shared" si="43"/>
        <v>50</v>
      </c>
      <c r="EV49" s="106">
        <v>321</v>
      </c>
      <c r="EW49" s="99">
        <f t="shared" si="44"/>
        <v>59</v>
      </c>
      <c r="EX49" s="100" t="str">
        <f t="shared" si="45"/>
        <v>30</v>
      </c>
      <c r="EY49" s="107">
        <v>4</v>
      </c>
      <c r="EZ49" s="92" t="str">
        <f t="shared" si="46"/>
        <v>20</v>
      </c>
      <c r="FA49" s="107">
        <v>0</v>
      </c>
      <c r="FB49" s="92" t="str">
        <f t="shared" si="47"/>
        <v>0</v>
      </c>
      <c r="FC49" s="107">
        <v>44</v>
      </c>
      <c r="FD49" s="92" t="str">
        <f t="shared" si="48"/>
        <v>15</v>
      </c>
      <c r="FE49" s="100">
        <f t="shared" si="49"/>
        <v>70</v>
      </c>
      <c r="FF49" s="100">
        <f t="shared" si="50"/>
        <v>125</v>
      </c>
      <c r="FG49" s="100">
        <f t="shared" si="51"/>
        <v>195</v>
      </c>
      <c r="FH49" s="108">
        <f t="shared" si="52"/>
        <v>425</v>
      </c>
      <c r="FI49" s="86"/>
      <c r="FJ49" s="116"/>
    </row>
    <row r="50" spans="1:166" ht="14.4" x14ac:dyDescent="0.3">
      <c r="A50" s="43">
        <v>47</v>
      </c>
      <c r="B50" s="43" t="s">
        <v>122</v>
      </c>
      <c r="C50" s="117" t="s">
        <v>268</v>
      </c>
      <c r="D50" s="121">
        <v>29</v>
      </c>
      <c r="E50" s="121">
        <v>309</v>
      </c>
      <c r="F50" s="121">
        <v>611</v>
      </c>
      <c r="G50" s="122">
        <v>469</v>
      </c>
      <c r="H50" s="122">
        <v>116</v>
      </c>
      <c r="I50" s="102">
        <v>1439</v>
      </c>
      <c r="J50" s="88">
        <v>33</v>
      </c>
      <c r="K50" s="88">
        <v>312</v>
      </c>
      <c r="L50" s="88">
        <v>283</v>
      </c>
      <c r="M50" s="88">
        <v>326</v>
      </c>
      <c r="N50" s="88">
        <v>232</v>
      </c>
      <c r="O50" s="88">
        <v>37</v>
      </c>
      <c r="P50" s="89" t="s">
        <v>269</v>
      </c>
      <c r="Q50" s="90">
        <v>29</v>
      </c>
      <c r="R50" s="90">
        <v>312</v>
      </c>
      <c r="S50" s="90">
        <v>292</v>
      </c>
      <c r="T50" s="90">
        <v>20</v>
      </c>
      <c r="U50" s="90">
        <v>289</v>
      </c>
      <c r="V50" s="90">
        <v>60</v>
      </c>
      <c r="W50" s="90">
        <v>0</v>
      </c>
      <c r="X50" s="89" t="s">
        <v>270</v>
      </c>
      <c r="Y50" s="90">
        <v>29</v>
      </c>
      <c r="Z50" s="90">
        <v>309</v>
      </c>
      <c r="AA50" s="90"/>
      <c r="AB50" s="90"/>
      <c r="AC50" s="90">
        <v>289</v>
      </c>
      <c r="AD50" s="90">
        <v>20</v>
      </c>
      <c r="AE50" s="90">
        <v>546</v>
      </c>
      <c r="AF50" s="90"/>
      <c r="AG50" s="90"/>
      <c r="AH50" s="90">
        <v>65</v>
      </c>
      <c r="AI50" s="90"/>
      <c r="AJ50" s="90"/>
      <c r="AK50" s="90"/>
      <c r="AL50" s="92">
        <v>312</v>
      </c>
      <c r="AM50" s="92">
        <v>20</v>
      </c>
      <c r="AN50" s="92">
        <v>292</v>
      </c>
      <c r="AO50" s="92">
        <f t="shared" si="0"/>
        <v>543</v>
      </c>
      <c r="AP50" s="92">
        <v>283</v>
      </c>
      <c r="AQ50" s="92">
        <v>260</v>
      </c>
      <c r="AR50" s="92">
        <v>208</v>
      </c>
      <c r="AS50" s="92">
        <v>44</v>
      </c>
      <c r="AT50" s="92">
        <v>164</v>
      </c>
      <c r="AU50" s="93" t="s">
        <v>271</v>
      </c>
      <c r="AV50" s="92">
        <v>78</v>
      </c>
      <c r="AW50" s="92">
        <v>78</v>
      </c>
      <c r="AX50" s="92">
        <v>78</v>
      </c>
      <c r="AY50" s="92">
        <v>332</v>
      </c>
      <c r="AZ50" s="92">
        <v>269</v>
      </c>
      <c r="BA50" s="92">
        <v>270</v>
      </c>
      <c r="BB50" s="92">
        <v>21</v>
      </c>
      <c r="BC50" s="92">
        <v>21</v>
      </c>
      <c r="BD50" s="92">
        <v>21</v>
      </c>
      <c r="BE50" s="92">
        <v>1</v>
      </c>
      <c r="BF50" s="92">
        <v>1</v>
      </c>
      <c r="BG50" s="92">
        <v>1</v>
      </c>
      <c r="BH50" s="92">
        <v>1</v>
      </c>
      <c r="BI50" s="92">
        <v>1</v>
      </c>
      <c r="BJ50" s="92">
        <v>1</v>
      </c>
      <c r="BK50" s="92">
        <v>137</v>
      </c>
      <c r="BL50" s="92">
        <v>98</v>
      </c>
      <c r="BM50" s="92">
        <v>137</v>
      </c>
      <c r="BN50" s="92">
        <v>23</v>
      </c>
      <c r="BO50" s="92">
        <v>23</v>
      </c>
      <c r="BP50" s="92">
        <v>23</v>
      </c>
      <c r="BQ50" s="107">
        <v>4</v>
      </c>
      <c r="BR50" s="109">
        <v>4</v>
      </c>
      <c r="BS50" s="109">
        <v>4</v>
      </c>
      <c r="BT50" s="109">
        <v>0</v>
      </c>
      <c r="BU50" s="109">
        <v>0</v>
      </c>
      <c r="BV50" s="109">
        <v>0</v>
      </c>
      <c r="BW50" s="92">
        <f t="shared" ref="BW50:BX52" si="134">Y50</f>
        <v>29</v>
      </c>
      <c r="BX50" s="92">
        <f t="shared" si="134"/>
        <v>309</v>
      </c>
      <c r="BY50" s="92">
        <f t="shared" ref="BY50:BY56" si="135">BX50</f>
        <v>309</v>
      </c>
      <c r="BZ50" s="92">
        <f t="shared" si="126"/>
        <v>309</v>
      </c>
      <c r="CA50" s="92">
        <f t="shared" ref="CA50:CB51" si="136">AD50</f>
        <v>20</v>
      </c>
      <c r="CB50" s="92">
        <f t="shared" si="136"/>
        <v>546</v>
      </c>
      <c r="CC50" s="92">
        <f t="shared" ref="CC50:CC57" si="137">CB50</f>
        <v>546</v>
      </c>
      <c r="CD50" s="92">
        <f t="shared" si="133"/>
        <v>546</v>
      </c>
      <c r="CE50" s="92">
        <f t="shared" si="131"/>
        <v>65</v>
      </c>
      <c r="CF50" s="92">
        <f t="shared" si="120"/>
        <v>65</v>
      </c>
      <c r="CG50" s="92">
        <f t="shared" si="121"/>
        <v>65</v>
      </c>
      <c r="CH50" s="92">
        <f t="shared" si="109"/>
        <v>597</v>
      </c>
      <c r="CI50" s="92">
        <f t="shared" si="109"/>
        <v>495</v>
      </c>
      <c r="CJ50" s="92">
        <f t="shared" si="109"/>
        <v>535</v>
      </c>
      <c r="CK50" s="87">
        <v>1</v>
      </c>
      <c r="CL50" s="87">
        <v>1518</v>
      </c>
      <c r="CM50" s="92">
        <v>61</v>
      </c>
      <c r="CN50" s="92">
        <v>1519</v>
      </c>
      <c r="CO50" s="92">
        <v>71</v>
      </c>
      <c r="CP50" s="92">
        <v>25684</v>
      </c>
      <c r="CQ50" s="92">
        <v>9574</v>
      </c>
      <c r="CR50" s="92">
        <v>1233</v>
      </c>
      <c r="CS50" s="92">
        <v>13116</v>
      </c>
      <c r="CT50" s="92">
        <v>13542</v>
      </c>
      <c r="CU50" s="97">
        <v>1872</v>
      </c>
      <c r="CV50" s="98">
        <v>3357</v>
      </c>
      <c r="CW50" s="99">
        <f t="shared" si="8"/>
        <v>100</v>
      </c>
      <c r="CX50" s="87">
        <f t="shared" si="9"/>
        <v>10</v>
      </c>
      <c r="CY50" s="99">
        <f t="shared" si="10"/>
        <v>100</v>
      </c>
      <c r="CZ50" s="87" t="str">
        <f t="shared" si="11"/>
        <v>30</v>
      </c>
      <c r="DA50" s="99">
        <f t="shared" si="12"/>
        <v>100</v>
      </c>
      <c r="DB50" s="87" t="str">
        <f t="shared" si="13"/>
        <v>30</v>
      </c>
      <c r="DC50" s="99">
        <f t="shared" si="14"/>
        <v>88</v>
      </c>
      <c r="DD50" s="99" t="str">
        <f t="shared" si="15"/>
        <v>30</v>
      </c>
      <c r="DE50" s="99">
        <v>40</v>
      </c>
      <c r="DF50" s="87" t="str">
        <f t="shared" si="16"/>
        <v>10</v>
      </c>
      <c r="DG50" s="99">
        <v>40</v>
      </c>
      <c r="DH50" s="87" t="str">
        <f t="shared" si="17"/>
        <v>10</v>
      </c>
      <c r="DI50" s="99">
        <v>40</v>
      </c>
      <c r="DJ50" s="87" t="str">
        <f t="shared" si="18"/>
        <v>10</v>
      </c>
      <c r="DK50" s="99">
        <f t="shared" si="19"/>
        <v>89</v>
      </c>
      <c r="DL50" s="87" t="str">
        <f t="shared" si="20"/>
        <v>20</v>
      </c>
      <c r="DM50" s="99">
        <f t="shared" si="21"/>
        <v>100</v>
      </c>
      <c r="DN50" s="87" t="str">
        <f t="shared" si="56"/>
        <v>50</v>
      </c>
      <c r="DO50" s="99">
        <f t="shared" si="22"/>
        <v>97</v>
      </c>
      <c r="DP50" s="87" t="str">
        <f t="shared" si="23"/>
        <v>30</v>
      </c>
      <c r="DQ50" s="99">
        <f t="shared" si="24"/>
        <v>56</v>
      </c>
      <c r="DR50" s="87" t="str">
        <f t="shared" si="25"/>
        <v>15</v>
      </c>
      <c r="DS50" s="87">
        <f t="shared" si="26"/>
        <v>245</v>
      </c>
      <c r="DT50" s="92">
        <v>13965</v>
      </c>
      <c r="DU50" s="92">
        <v>2926</v>
      </c>
      <c r="DV50" s="92">
        <v>94036</v>
      </c>
      <c r="DW50" s="92">
        <v>2926</v>
      </c>
      <c r="DX50" s="92">
        <v>12604</v>
      </c>
      <c r="DY50" s="99">
        <f t="shared" si="27"/>
        <v>27</v>
      </c>
      <c r="DZ50" s="100" t="str">
        <f t="shared" si="28"/>
        <v>15</v>
      </c>
      <c r="EA50" s="99">
        <f t="shared" ref="EA50:EA51" si="138">ROUND(IFERROR(DU50/DW50,0)*100,0)</f>
        <v>100</v>
      </c>
      <c r="EB50" s="100" t="str">
        <f t="shared" si="30"/>
        <v>20</v>
      </c>
      <c r="EC50" s="99">
        <f t="shared" ref="EC50:EC65" si="139">ROUND(IFERROR(DX50/DV50,0)*100,0)</f>
        <v>13</v>
      </c>
      <c r="ED50" s="92" t="str">
        <f t="shared" si="32"/>
        <v>0</v>
      </c>
      <c r="EE50" s="100">
        <f t="shared" si="33"/>
        <v>35</v>
      </c>
      <c r="EF50" s="87">
        <f t="shared" si="34"/>
        <v>280</v>
      </c>
      <c r="EG50" s="110">
        <v>79254</v>
      </c>
      <c r="EH50" s="111">
        <v>966798</v>
      </c>
      <c r="EI50" s="103">
        <f t="shared" si="35"/>
        <v>8198</v>
      </c>
      <c r="EJ50" s="104" t="str">
        <f t="shared" si="36"/>
        <v>30</v>
      </c>
      <c r="EK50" s="109">
        <v>102</v>
      </c>
      <c r="EL50" s="100" t="str">
        <f t="shared" si="37"/>
        <v>30</v>
      </c>
      <c r="EM50" s="106">
        <v>280</v>
      </c>
      <c r="EN50" s="99">
        <f t="shared" si="38"/>
        <v>91</v>
      </c>
      <c r="EO50" s="100" t="str">
        <f t="shared" si="39"/>
        <v>30</v>
      </c>
      <c r="EP50" s="106">
        <v>29</v>
      </c>
      <c r="EQ50" s="99">
        <f t="shared" si="40"/>
        <v>100</v>
      </c>
      <c r="ER50" s="100">
        <f t="shared" si="41"/>
        <v>10</v>
      </c>
      <c r="ES50" s="106">
        <v>309</v>
      </c>
      <c r="ET50" s="99">
        <f t="shared" si="42"/>
        <v>100</v>
      </c>
      <c r="EU50" s="100" t="str">
        <f t="shared" si="43"/>
        <v>50</v>
      </c>
      <c r="EV50" s="106">
        <v>338</v>
      </c>
      <c r="EW50" s="99">
        <f t="shared" si="44"/>
        <v>100</v>
      </c>
      <c r="EX50" s="100" t="str">
        <f t="shared" si="45"/>
        <v>50</v>
      </c>
      <c r="EY50" s="107">
        <v>0</v>
      </c>
      <c r="EZ50" s="92" t="str">
        <f t="shared" si="46"/>
        <v>0</v>
      </c>
      <c r="FA50" s="107">
        <v>0</v>
      </c>
      <c r="FB50" s="92" t="str">
        <f t="shared" si="47"/>
        <v>0</v>
      </c>
      <c r="FC50" s="107">
        <v>64</v>
      </c>
      <c r="FD50" s="92" t="str">
        <f t="shared" si="48"/>
        <v>20</v>
      </c>
      <c r="FE50" s="100">
        <f t="shared" si="49"/>
        <v>90</v>
      </c>
      <c r="FF50" s="100">
        <f t="shared" si="50"/>
        <v>130</v>
      </c>
      <c r="FG50" s="100">
        <f t="shared" si="51"/>
        <v>220</v>
      </c>
      <c r="FH50" s="108">
        <f t="shared" si="52"/>
        <v>500</v>
      </c>
      <c r="FI50" s="86"/>
      <c r="FJ50" s="116"/>
    </row>
    <row r="51" spans="1:166" ht="14.4" x14ac:dyDescent="0.3">
      <c r="A51" s="43">
        <v>48</v>
      </c>
      <c r="B51" s="43" t="s">
        <v>148</v>
      </c>
      <c r="C51" s="117" t="s">
        <v>272</v>
      </c>
      <c r="D51" s="121">
        <v>28</v>
      </c>
      <c r="E51" s="121">
        <v>32</v>
      </c>
      <c r="F51" s="121">
        <v>415</v>
      </c>
      <c r="G51" s="122">
        <v>235</v>
      </c>
      <c r="H51" s="122">
        <v>147</v>
      </c>
      <c r="I51" s="102">
        <v>629</v>
      </c>
      <c r="J51" s="88">
        <v>28</v>
      </c>
      <c r="K51" s="88">
        <v>40</v>
      </c>
      <c r="L51" s="88">
        <v>166</v>
      </c>
      <c r="M51" s="88">
        <v>233</v>
      </c>
      <c r="N51" s="88">
        <v>165</v>
      </c>
      <c r="O51" s="88">
        <v>20</v>
      </c>
      <c r="P51" s="89" t="s">
        <v>273</v>
      </c>
      <c r="Q51" s="90">
        <v>19</v>
      </c>
      <c r="R51" s="90">
        <v>44</v>
      </c>
      <c r="S51" s="90">
        <v>19</v>
      </c>
      <c r="T51" s="90">
        <v>25</v>
      </c>
      <c r="U51" s="90">
        <v>36</v>
      </c>
      <c r="V51" s="90">
        <v>35</v>
      </c>
      <c r="W51" s="90">
        <v>15</v>
      </c>
      <c r="X51" s="89" t="s">
        <v>456</v>
      </c>
      <c r="Y51" s="90">
        <v>28</v>
      </c>
      <c r="Z51" s="90">
        <v>32</v>
      </c>
      <c r="AA51" s="90"/>
      <c r="AB51" s="90"/>
      <c r="AC51" s="90">
        <v>15</v>
      </c>
      <c r="AD51" s="90">
        <v>17</v>
      </c>
      <c r="AE51" s="90">
        <v>386</v>
      </c>
      <c r="AF51" s="90"/>
      <c r="AG51" s="90"/>
      <c r="AH51" s="90">
        <v>33</v>
      </c>
      <c r="AI51" s="90"/>
      <c r="AJ51" s="90"/>
      <c r="AK51" s="90"/>
      <c r="AL51" s="92">
        <v>36</v>
      </c>
      <c r="AM51" s="92">
        <v>17</v>
      </c>
      <c r="AN51" s="92">
        <v>19</v>
      </c>
      <c r="AO51" s="92">
        <f t="shared" si="0"/>
        <v>392</v>
      </c>
      <c r="AP51" s="92">
        <v>231</v>
      </c>
      <c r="AQ51" s="92">
        <v>161</v>
      </c>
      <c r="AR51" s="92">
        <v>195</v>
      </c>
      <c r="AS51" s="92">
        <v>38</v>
      </c>
      <c r="AT51" s="92">
        <v>157</v>
      </c>
      <c r="AU51" s="93" t="s">
        <v>274</v>
      </c>
      <c r="AV51" s="92">
        <v>80</v>
      </c>
      <c r="AW51" s="92">
        <v>80</v>
      </c>
      <c r="AX51" s="92">
        <v>80</v>
      </c>
      <c r="AY51" s="92">
        <v>80</v>
      </c>
      <c r="AZ51" s="92">
        <v>80</v>
      </c>
      <c r="BA51" s="92">
        <v>80</v>
      </c>
      <c r="BB51" s="92">
        <v>22</v>
      </c>
      <c r="BC51" s="92">
        <v>22</v>
      </c>
      <c r="BD51" s="92">
        <v>22</v>
      </c>
      <c r="BE51" s="92">
        <v>9</v>
      </c>
      <c r="BF51" s="92">
        <v>9</v>
      </c>
      <c r="BG51" s="92">
        <v>9</v>
      </c>
      <c r="BH51" s="92">
        <v>1</v>
      </c>
      <c r="BI51" s="92">
        <v>1</v>
      </c>
      <c r="BJ51" s="92">
        <v>1</v>
      </c>
      <c r="BK51" s="92">
        <v>105</v>
      </c>
      <c r="BL51" s="92">
        <v>49</v>
      </c>
      <c r="BM51" s="92">
        <v>105</v>
      </c>
      <c r="BN51" s="92">
        <v>35</v>
      </c>
      <c r="BO51" s="92">
        <v>33</v>
      </c>
      <c r="BP51" s="92">
        <v>35</v>
      </c>
      <c r="BQ51" s="107">
        <v>1</v>
      </c>
      <c r="BR51" s="109">
        <v>1</v>
      </c>
      <c r="BS51" s="109">
        <v>1</v>
      </c>
      <c r="BT51" s="109">
        <v>5</v>
      </c>
      <c r="BU51" s="109">
        <v>5</v>
      </c>
      <c r="BV51" s="109">
        <v>5</v>
      </c>
      <c r="BW51" s="92">
        <f t="shared" si="134"/>
        <v>28</v>
      </c>
      <c r="BX51" s="92">
        <f t="shared" si="134"/>
        <v>32</v>
      </c>
      <c r="BY51" s="92">
        <f t="shared" si="135"/>
        <v>32</v>
      </c>
      <c r="BZ51" s="92">
        <f t="shared" si="126"/>
        <v>32</v>
      </c>
      <c r="CA51" s="92">
        <f t="shared" si="136"/>
        <v>17</v>
      </c>
      <c r="CB51" s="92">
        <f t="shared" si="136"/>
        <v>386</v>
      </c>
      <c r="CC51" s="92">
        <f t="shared" si="137"/>
        <v>386</v>
      </c>
      <c r="CD51" s="92">
        <f t="shared" si="133"/>
        <v>386</v>
      </c>
      <c r="CE51" s="92">
        <f t="shared" si="131"/>
        <v>33</v>
      </c>
      <c r="CF51" s="92">
        <f t="shared" si="120"/>
        <v>33</v>
      </c>
      <c r="CG51" s="92">
        <f t="shared" si="121"/>
        <v>33</v>
      </c>
      <c r="CH51" s="92">
        <f t="shared" si="109"/>
        <v>338</v>
      </c>
      <c r="CI51" s="92">
        <f t="shared" si="109"/>
        <v>280</v>
      </c>
      <c r="CJ51" s="92">
        <f t="shared" si="109"/>
        <v>338</v>
      </c>
      <c r="CK51" s="87">
        <v>189</v>
      </c>
      <c r="CL51" s="87">
        <v>817</v>
      </c>
      <c r="CM51" s="92">
        <v>7</v>
      </c>
      <c r="CN51" s="92">
        <v>818</v>
      </c>
      <c r="CO51" s="92">
        <v>1165</v>
      </c>
      <c r="CP51" s="92">
        <v>12397</v>
      </c>
      <c r="CQ51" s="92">
        <v>4252</v>
      </c>
      <c r="CR51" s="92">
        <v>1492</v>
      </c>
      <c r="CS51" s="92">
        <v>8649</v>
      </c>
      <c r="CT51" s="92">
        <v>8659</v>
      </c>
      <c r="CU51" s="97">
        <v>724</v>
      </c>
      <c r="CV51" s="98">
        <v>1499</v>
      </c>
      <c r="CW51" s="99">
        <f t="shared" si="8"/>
        <v>100</v>
      </c>
      <c r="CX51" s="87">
        <f t="shared" si="9"/>
        <v>10</v>
      </c>
      <c r="CY51" s="99">
        <f t="shared" si="10"/>
        <v>100</v>
      </c>
      <c r="CZ51" s="87" t="str">
        <f t="shared" si="11"/>
        <v>30</v>
      </c>
      <c r="DA51" s="99">
        <f t="shared" si="12"/>
        <v>99</v>
      </c>
      <c r="DB51" s="87" t="str">
        <f t="shared" si="13"/>
        <v>30</v>
      </c>
      <c r="DC51" s="99">
        <f t="shared" si="14"/>
        <v>70</v>
      </c>
      <c r="DD51" s="99" t="str">
        <f t="shared" si="15"/>
        <v>30</v>
      </c>
      <c r="DE51" s="99">
        <v>40</v>
      </c>
      <c r="DF51" s="87" t="str">
        <f t="shared" si="16"/>
        <v>10</v>
      </c>
      <c r="DG51" s="99">
        <v>40</v>
      </c>
      <c r="DH51" s="87" t="str">
        <f t="shared" si="17"/>
        <v>10</v>
      </c>
      <c r="DI51" s="99">
        <v>40</v>
      </c>
      <c r="DJ51" s="87" t="str">
        <f t="shared" si="18"/>
        <v>10</v>
      </c>
      <c r="DK51" s="99">
        <f t="shared" si="19"/>
        <v>74</v>
      </c>
      <c r="DL51" s="87" t="str">
        <f t="shared" si="20"/>
        <v>20</v>
      </c>
      <c r="DM51" s="99">
        <f t="shared" si="21"/>
        <v>83</v>
      </c>
      <c r="DN51" s="87" t="str">
        <f t="shared" si="56"/>
        <v>50</v>
      </c>
      <c r="DO51" s="99">
        <f t="shared" si="22"/>
        <v>100</v>
      </c>
      <c r="DP51" s="87" t="str">
        <f t="shared" si="23"/>
        <v>30</v>
      </c>
      <c r="DQ51" s="99">
        <f t="shared" si="24"/>
        <v>48</v>
      </c>
      <c r="DR51" s="87" t="str">
        <f t="shared" si="25"/>
        <v>15</v>
      </c>
      <c r="DS51" s="87">
        <f t="shared" si="26"/>
        <v>245</v>
      </c>
      <c r="DT51" s="92">
        <v>8812</v>
      </c>
      <c r="DU51" s="92">
        <v>0</v>
      </c>
      <c r="DV51" s="92">
        <v>83319</v>
      </c>
      <c r="DW51" s="92">
        <v>5153</v>
      </c>
      <c r="DX51" s="92">
        <v>0</v>
      </c>
      <c r="DY51" s="99">
        <f t="shared" si="27"/>
        <v>9</v>
      </c>
      <c r="DZ51" s="100" t="str">
        <f t="shared" si="28"/>
        <v>5</v>
      </c>
      <c r="EA51" s="99">
        <f t="shared" si="138"/>
        <v>0</v>
      </c>
      <c r="EB51" s="100" t="str">
        <f t="shared" si="30"/>
        <v>0</v>
      </c>
      <c r="EC51" s="99">
        <f t="shared" si="139"/>
        <v>0</v>
      </c>
      <c r="ED51" s="92" t="str">
        <f t="shared" si="32"/>
        <v>0</v>
      </c>
      <c r="EE51" s="100">
        <f t="shared" si="33"/>
        <v>5</v>
      </c>
      <c r="EF51" s="87">
        <f t="shared" si="34"/>
        <v>250</v>
      </c>
      <c r="EG51" s="110">
        <v>67300</v>
      </c>
      <c r="EH51" s="111">
        <v>618880</v>
      </c>
      <c r="EI51" s="103">
        <f t="shared" si="35"/>
        <v>10874</v>
      </c>
      <c r="EJ51" s="104" t="str">
        <f t="shared" si="36"/>
        <v>30</v>
      </c>
      <c r="EK51" s="109">
        <v>32</v>
      </c>
      <c r="EL51" s="100" t="str">
        <f t="shared" si="37"/>
        <v>30</v>
      </c>
      <c r="EM51" s="106">
        <v>17</v>
      </c>
      <c r="EN51" s="99">
        <f t="shared" si="38"/>
        <v>53</v>
      </c>
      <c r="EO51" s="100" t="str">
        <f t="shared" si="39"/>
        <v>15</v>
      </c>
      <c r="EP51" s="106">
        <v>28</v>
      </c>
      <c r="EQ51" s="99">
        <f t="shared" si="40"/>
        <v>100</v>
      </c>
      <c r="ER51" s="100">
        <f t="shared" si="41"/>
        <v>10</v>
      </c>
      <c r="ES51" s="106">
        <v>24</v>
      </c>
      <c r="ET51" s="99">
        <f t="shared" si="42"/>
        <v>75</v>
      </c>
      <c r="EU51" s="100" t="str">
        <f t="shared" si="43"/>
        <v>40</v>
      </c>
      <c r="EV51" s="106">
        <v>55</v>
      </c>
      <c r="EW51" s="99">
        <f t="shared" si="44"/>
        <v>92</v>
      </c>
      <c r="EX51" s="100" t="str">
        <f t="shared" si="45"/>
        <v>50</v>
      </c>
      <c r="EY51" s="107">
        <v>2</v>
      </c>
      <c r="EZ51" s="92" t="str">
        <f t="shared" si="46"/>
        <v>20</v>
      </c>
      <c r="FA51" s="107">
        <v>0</v>
      </c>
      <c r="FB51" s="92" t="str">
        <f t="shared" si="47"/>
        <v>0</v>
      </c>
      <c r="FC51" s="107">
        <v>23</v>
      </c>
      <c r="FD51" s="92" t="str">
        <f t="shared" si="48"/>
        <v>10</v>
      </c>
      <c r="FE51" s="100">
        <f t="shared" si="49"/>
        <v>75</v>
      </c>
      <c r="FF51" s="100">
        <f t="shared" si="50"/>
        <v>130</v>
      </c>
      <c r="FG51" s="100">
        <f t="shared" si="51"/>
        <v>205</v>
      </c>
      <c r="FH51" s="108">
        <f t="shared" si="52"/>
        <v>455</v>
      </c>
      <c r="FI51" s="86"/>
      <c r="FJ51" s="116"/>
    </row>
    <row r="52" spans="1:166" ht="14.4" x14ac:dyDescent="0.3">
      <c r="A52" s="43">
        <v>49</v>
      </c>
      <c r="B52" s="43" t="s">
        <v>162</v>
      </c>
      <c r="C52" s="117" t="s">
        <v>275</v>
      </c>
      <c r="D52" s="121">
        <v>31</v>
      </c>
      <c r="E52" s="121">
        <v>485</v>
      </c>
      <c r="F52" s="121">
        <v>1619</v>
      </c>
      <c r="G52" s="122">
        <v>1086</v>
      </c>
      <c r="H52" s="122">
        <v>212</v>
      </c>
      <c r="I52" s="102">
        <v>2589</v>
      </c>
      <c r="J52" s="88">
        <v>31</v>
      </c>
      <c r="K52" s="88">
        <v>490</v>
      </c>
      <c r="L52" s="88">
        <v>985</v>
      </c>
      <c r="M52" s="88">
        <v>637</v>
      </c>
      <c r="N52" s="88">
        <v>1328</v>
      </c>
      <c r="O52" s="88">
        <v>74</v>
      </c>
      <c r="P52" s="89" t="s">
        <v>276</v>
      </c>
      <c r="Q52" s="90">
        <v>30</v>
      </c>
      <c r="R52" s="90">
        <v>489</v>
      </c>
      <c r="S52" s="90">
        <v>454</v>
      </c>
      <c r="T52" s="90">
        <v>35</v>
      </c>
      <c r="U52" s="90">
        <v>2244</v>
      </c>
      <c r="V52" s="90">
        <v>112</v>
      </c>
      <c r="W52" s="90">
        <v>228</v>
      </c>
      <c r="X52" s="89" t="s">
        <v>500</v>
      </c>
      <c r="Y52" s="90">
        <v>31</v>
      </c>
      <c r="Z52" s="90">
        <v>485</v>
      </c>
      <c r="AA52" s="90"/>
      <c r="AB52" s="90"/>
      <c r="AC52" s="90"/>
      <c r="AD52" s="90"/>
      <c r="AE52" s="90">
        <v>1556</v>
      </c>
      <c r="AF52" s="90"/>
      <c r="AG52" s="90"/>
      <c r="AH52" s="90">
        <v>112</v>
      </c>
      <c r="AI52" s="90"/>
      <c r="AJ52" s="90"/>
      <c r="AK52" s="90"/>
      <c r="AL52" s="92">
        <v>488</v>
      </c>
      <c r="AM52" s="92">
        <v>35</v>
      </c>
      <c r="AN52" s="92">
        <v>453</v>
      </c>
      <c r="AO52" s="92">
        <f t="shared" si="0"/>
        <v>1931</v>
      </c>
      <c r="AP52" s="92">
        <v>985</v>
      </c>
      <c r="AQ52" s="92">
        <v>946</v>
      </c>
      <c r="AR52" s="92">
        <v>391</v>
      </c>
      <c r="AS52" s="92">
        <v>105</v>
      </c>
      <c r="AT52" s="92">
        <v>286</v>
      </c>
      <c r="AU52" s="93" t="s">
        <v>501</v>
      </c>
      <c r="AV52" s="92">
        <v>206</v>
      </c>
      <c r="AW52" s="92">
        <v>206</v>
      </c>
      <c r="AX52" s="92">
        <v>206</v>
      </c>
      <c r="AY52" s="92">
        <v>521</v>
      </c>
      <c r="AZ52" s="92">
        <v>436</v>
      </c>
      <c r="BA52" s="92">
        <v>502</v>
      </c>
      <c r="BB52" s="92">
        <v>83</v>
      </c>
      <c r="BC52" s="92">
        <v>83</v>
      </c>
      <c r="BD52" s="92">
        <v>83</v>
      </c>
      <c r="BE52" s="92">
        <v>32</v>
      </c>
      <c r="BF52" s="92">
        <v>32</v>
      </c>
      <c r="BG52" s="92">
        <v>32</v>
      </c>
      <c r="BH52" s="92">
        <v>1</v>
      </c>
      <c r="BI52" s="92">
        <v>1</v>
      </c>
      <c r="BJ52" s="92">
        <v>1</v>
      </c>
      <c r="BK52" s="92">
        <v>1728</v>
      </c>
      <c r="BL52" s="92">
        <v>528</v>
      </c>
      <c r="BM52" s="92">
        <v>1728</v>
      </c>
      <c r="BN52" s="92">
        <v>650</v>
      </c>
      <c r="BO52" s="92">
        <v>50</v>
      </c>
      <c r="BP52" s="92">
        <v>650</v>
      </c>
      <c r="BQ52" s="94">
        <v>1</v>
      </c>
      <c r="BR52" s="94">
        <v>1</v>
      </c>
      <c r="BS52" s="94">
        <v>1</v>
      </c>
      <c r="BT52" s="94">
        <v>253</v>
      </c>
      <c r="BU52" s="94">
        <v>253</v>
      </c>
      <c r="BV52" s="94">
        <v>253</v>
      </c>
      <c r="BW52" s="92">
        <f t="shared" si="134"/>
        <v>31</v>
      </c>
      <c r="BX52" s="92">
        <f t="shared" si="134"/>
        <v>485</v>
      </c>
      <c r="BY52" s="92">
        <f t="shared" si="135"/>
        <v>485</v>
      </c>
      <c r="BZ52" s="92">
        <f t="shared" si="126"/>
        <v>485</v>
      </c>
      <c r="CA52" s="92">
        <f t="shared" ref="CA52:CA54" si="140">AM52</f>
        <v>35</v>
      </c>
      <c r="CB52" s="92">
        <f>AE52</f>
        <v>1556</v>
      </c>
      <c r="CC52" s="92">
        <f t="shared" si="137"/>
        <v>1556</v>
      </c>
      <c r="CD52" s="92">
        <f t="shared" si="133"/>
        <v>1556</v>
      </c>
      <c r="CE52" s="92">
        <f t="shared" si="131"/>
        <v>112</v>
      </c>
      <c r="CF52" s="92">
        <f t="shared" si="120"/>
        <v>112</v>
      </c>
      <c r="CG52" s="92">
        <f t="shared" si="121"/>
        <v>112</v>
      </c>
      <c r="CH52" s="92">
        <f t="shared" ref="CH52:CJ67" si="141">IFERROR(AV52+AY52+BB52+BE52+BH52+BK52+BN52+BQ52+BT52,0)</f>
        <v>3475</v>
      </c>
      <c r="CI52" s="92">
        <f t="shared" si="141"/>
        <v>1590</v>
      </c>
      <c r="CJ52" s="92">
        <f t="shared" si="141"/>
        <v>3456</v>
      </c>
      <c r="CK52" s="87">
        <v>114</v>
      </c>
      <c r="CL52" s="87">
        <v>3634</v>
      </c>
      <c r="CM52" s="92">
        <v>69</v>
      </c>
      <c r="CN52" s="92">
        <v>3635</v>
      </c>
      <c r="CO52" s="92">
        <v>276</v>
      </c>
      <c r="CP52" s="92">
        <v>76089</v>
      </c>
      <c r="CQ52" s="92">
        <v>22877</v>
      </c>
      <c r="CR52" s="92">
        <v>17997</v>
      </c>
      <c r="CS52" s="92">
        <v>52091</v>
      </c>
      <c r="CT52" s="92">
        <v>54160</v>
      </c>
      <c r="CU52" s="97">
        <v>6094</v>
      </c>
      <c r="CV52" s="98">
        <v>13745</v>
      </c>
      <c r="CW52" s="99">
        <f t="shared" si="8"/>
        <v>100</v>
      </c>
      <c r="CX52" s="87">
        <f t="shared" si="9"/>
        <v>10</v>
      </c>
      <c r="CY52" s="99">
        <f t="shared" si="10"/>
        <v>100</v>
      </c>
      <c r="CZ52" s="87" t="str">
        <f t="shared" si="11"/>
        <v>30</v>
      </c>
      <c r="DA52" s="99">
        <f t="shared" si="12"/>
        <v>97</v>
      </c>
      <c r="DB52" s="87" t="str">
        <f t="shared" si="13"/>
        <v>30</v>
      </c>
      <c r="DC52" s="99">
        <f t="shared" si="14"/>
        <v>31</v>
      </c>
      <c r="DD52" s="99" t="str">
        <f t="shared" si="15"/>
        <v>15</v>
      </c>
      <c r="DE52" s="99">
        <f t="shared" ref="DE52:DE56" si="142">ROUND(IFERROR(CK52/CL52*100,0),0)</f>
        <v>3</v>
      </c>
      <c r="DF52" s="87" t="str">
        <f t="shared" si="16"/>
        <v>0</v>
      </c>
      <c r="DG52" s="99">
        <f t="shared" ref="DG52:DG56" si="143">ROUND(IFERROR(CM52/CN52*100,0),0)</f>
        <v>2</v>
      </c>
      <c r="DH52" s="87" t="str">
        <f t="shared" si="17"/>
        <v>0</v>
      </c>
      <c r="DI52" s="99">
        <f t="shared" ref="DI52:DI56" si="144">ROUND(IFERROR(CO52/CP52*100,0),0)</f>
        <v>0</v>
      </c>
      <c r="DJ52" s="87" t="str">
        <f t="shared" si="18"/>
        <v>0</v>
      </c>
      <c r="DK52" s="99">
        <f t="shared" si="19"/>
        <v>56</v>
      </c>
      <c r="DL52" s="87" t="str">
        <f t="shared" si="20"/>
        <v>15</v>
      </c>
      <c r="DM52" s="99">
        <f t="shared" si="21"/>
        <v>69</v>
      </c>
      <c r="DN52" s="87" t="str">
        <f t="shared" si="56"/>
        <v>40</v>
      </c>
      <c r="DO52" s="99">
        <f t="shared" si="22"/>
        <v>96</v>
      </c>
      <c r="DP52" s="87" t="str">
        <f t="shared" si="23"/>
        <v>30</v>
      </c>
      <c r="DQ52" s="99">
        <f t="shared" si="24"/>
        <v>44</v>
      </c>
      <c r="DR52" s="87" t="str">
        <f t="shared" si="25"/>
        <v>15</v>
      </c>
      <c r="DS52" s="87">
        <f t="shared" si="26"/>
        <v>185</v>
      </c>
      <c r="DT52" s="92">
        <v>57469</v>
      </c>
      <c r="DU52" s="92">
        <v>0</v>
      </c>
      <c r="DV52" s="92">
        <v>397169</v>
      </c>
      <c r="DW52" s="92">
        <v>0</v>
      </c>
      <c r="DX52" s="92">
        <v>0</v>
      </c>
      <c r="DY52" s="99">
        <f t="shared" si="27"/>
        <v>13</v>
      </c>
      <c r="DZ52" s="100" t="str">
        <f t="shared" si="28"/>
        <v>10</v>
      </c>
      <c r="EA52" s="99">
        <v>100</v>
      </c>
      <c r="EB52" s="100" t="str">
        <f t="shared" si="30"/>
        <v>20</v>
      </c>
      <c r="EC52" s="99">
        <f t="shared" si="139"/>
        <v>0</v>
      </c>
      <c r="ED52" s="92" t="str">
        <f t="shared" si="32"/>
        <v>0</v>
      </c>
      <c r="EE52" s="100">
        <f t="shared" si="33"/>
        <v>30</v>
      </c>
      <c r="EF52" s="87">
        <f t="shared" si="34"/>
        <v>215</v>
      </c>
      <c r="EG52" s="110">
        <v>86955</v>
      </c>
      <c r="EH52" s="111">
        <v>2320573</v>
      </c>
      <c r="EI52" s="103">
        <f t="shared" si="35"/>
        <v>3747</v>
      </c>
      <c r="EJ52" s="104" t="str">
        <f t="shared" si="36"/>
        <v>20</v>
      </c>
      <c r="EK52" s="109">
        <v>14</v>
      </c>
      <c r="EL52" s="100" t="str">
        <f t="shared" si="37"/>
        <v>30</v>
      </c>
      <c r="EM52" s="106">
        <v>65</v>
      </c>
      <c r="EN52" s="99">
        <f t="shared" si="38"/>
        <v>13</v>
      </c>
      <c r="EO52" s="100" t="str">
        <f t="shared" si="39"/>
        <v>5</v>
      </c>
      <c r="EP52" s="106">
        <v>31</v>
      </c>
      <c r="EQ52" s="99">
        <f t="shared" si="40"/>
        <v>100</v>
      </c>
      <c r="ER52" s="100">
        <f t="shared" si="41"/>
        <v>10</v>
      </c>
      <c r="ES52" s="106">
        <v>398</v>
      </c>
      <c r="ET52" s="99">
        <f t="shared" si="42"/>
        <v>82</v>
      </c>
      <c r="EU52" s="100" t="str">
        <f t="shared" si="43"/>
        <v>45</v>
      </c>
      <c r="EV52" s="106">
        <v>516</v>
      </c>
      <c r="EW52" s="99">
        <f t="shared" si="44"/>
        <v>100</v>
      </c>
      <c r="EX52" s="100" t="str">
        <f t="shared" si="45"/>
        <v>50</v>
      </c>
      <c r="EY52" s="107">
        <v>4</v>
      </c>
      <c r="EZ52" s="92" t="str">
        <f t="shared" si="46"/>
        <v>20</v>
      </c>
      <c r="FA52" s="107">
        <v>30</v>
      </c>
      <c r="FB52" s="92" t="str">
        <f t="shared" si="47"/>
        <v>10</v>
      </c>
      <c r="FC52" s="107">
        <v>33</v>
      </c>
      <c r="FD52" s="92" t="str">
        <f t="shared" si="48"/>
        <v>10</v>
      </c>
      <c r="FE52" s="100">
        <f t="shared" si="49"/>
        <v>55</v>
      </c>
      <c r="FF52" s="100">
        <f t="shared" si="50"/>
        <v>145</v>
      </c>
      <c r="FG52" s="100">
        <f t="shared" si="51"/>
        <v>200</v>
      </c>
      <c r="FH52" s="108">
        <f t="shared" si="52"/>
        <v>415</v>
      </c>
      <c r="FI52" s="86"/>
      <c r="FJ52" s="116"/>
    </row>
    <row r="53" spans="1:166" ht="14.4" x14ac:dyDescent="0.3">
      <c r="A53" s="43">
        <v>50</v>
      </c>
      <c r="B53" s="43" t="s">
        <v>162</v>
      </c>
      <c r="C53" s="117" t="s">
        <v>277</v>
      </c>
      <c r="D53" s="121">
        <v>26</v>
      </c>
      <c r="E53" s="121">
        <v>395</v>
      </c>
      <c r="F53" s="121">
        <v>1241</v>
      </c>
      <c r="G53" s="122">
        <v>252</v>
      </c>
      <c r="H53" s="122">
        <v>157</v>
      </c>
      <c r="I53" s="102">
        <v>1562</v>
      </c>
      <c r="J53" s="88">
        <v>26</v>
      </c>
      <c r="K53" s="88">
        <v>422</v>
      </c>
      <c r="L53" s="88">
        <v>727</v>
      </c>
      <c r="M53" s="88">
        <v>479</v>
      </c>
      <c r="N53" s="88">
        <v>571</v>
      </c>
      <c r="O53" s="88">
        <v>71</v>
      </c>
      <c r="P53" s="89" t="s">
        <v>278</v>
      </c>
      <c r="Q53" s="90">
        <v>19</v>
      </c>
      <c r="R53" s="90">
        <v>53</v>
      </c>
      <c r="S53" s="90">
        <v>21</v>
      </c>
      <c r="T53" s="90">
        <v>32</v>
      </c>
      <c r="U53" s="90">
        <v>0</v>
      </c>
      <c r="V53" s="90">
        <v>0</v>
      </c>
      <c r="W53" s="90">
        <v>0</v>
      </c>
      <c r="X53" s="89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2">
        <v>422</v>
      </c>
      <c r="AM53" s="92">
        <v>33</v>
      </c>
      <c r="AN53" s="92">
        <v>389</v>
      </c>
      <c r="AO53" s="92">
        <f t="shared" si="0"/>
        <v>1175</v>
      </c>
      <c r="AP53" s="92">
        <v>474</v>
      </c>
      <c r="AQ53" s="92">
        <v>701</v>
      </c>
      <c r="AR53" s="92">
        <v>267</v>
      </c>
      <c r="AS53" s="92">
        <v>82</v>
      </c>
      <c r="AT53" s="92">
        <v>185</v>
      </c>
      <c r="AU53" s="93" t="s">
        <v>279</v>
      </c>
      <c r="AV53" s="92">
        <v>299</v>
      </c>
      <c r="AW53" s="92">
        <v>299</v>
      </c>
      <c r="AX53" s="92">
        <v>299</v>
      </c>
      <c r="AY53" s="92">
        <v>164</v>
      </c>
      <c r="AZ53" s="92">
        <v>164</v>
      </c>
      <c r="BA53" s="92">
        <v>164</v>
      </c>
      <c r="BB53" s="92">
        <v>64</v>
      </c>
      <c r="BC53" s="92">
        <v>64</v>
      </c>
      <c r="BD53" s="92">
        <v>64</v>
      </c>
      <c r="BE53" s="92">
        <v>33</v>
      </c>
      <c r="BF53" s="92">
        <v>33</v>
      </c>
      <c r="BG53" s="92">
        <v>33</v>
      </c>
      <c r="BH53" s="92">
        <v>11</v>
      </c>
      <c r="BI53" s="92">
        <v>11</v>
      </c>
      <c r="BJ53" s="92">
        <v>11</v>
      </c>
      <c r="BK53" s="92">
        <v>10</v>
      </c>
      <c r="BL53" s="92">
        <v>10</v>
      </c>
      <c r="BM53" s="92">
        <v>10</v>
      </c>
      <c r="BN53" s="92">
        <v>91</v>
      </c>
      <c r="BO53" s="92">
        <v>91</v>
      </c>
      <c r="BP53" s="92">
        <v>91</v>
      </c>
      <c r="BQ53" s="94" t="s">
        <v>420</v>
      </c>
      <c r="BR53" s="94" t="s">
        <v>420</v>
      </c>
      <c r="BS53" s="94" t="s">
        <v>420</v>
      </c>
      <c r="BT53" s="94" t="s">
        <v>420</v>
      </c>
      <c r="BU53" s="94" t="s">
        <v>420</v>
      </c>
      <c r="BV53" s="94" t="s">
        <v>420</v>
      </c>
      <c r="BW53" s="92">
        <f>J53</f>
        <v>26</v>
      </c>
      <c r="BX53" s="92">
        <f>AL53</f>
        <v>422</v>
      </c>
      <c r="BY53" s="92">
        <f t="shared" si="135"/>
        <v>422</v>
      </c>
      <c r="BZ53" s="92">
        <f t="shared" si="126"/>
        <v>422</v>
      </c>
      <c r="CA53" s="92">
        <f t="shared" si="140"/>
        <v>33</v>
      </c>
      <c r="CB53" s="92">
        <f>AO53</f>
        <v>1175</v>
      </c>
      <c r="CC53" s="92">
        <f t="shared" si="137"/>
        <v>1175</v>
      </c>
      <c r="CD53" s="92">
        <f t="shared" si="133"/>
        <v>1175</v>
      </c>
      <c r="CE53" s="92">
        <f>AR53</f>
        <v>267</v>
      </c>
      <c r="CF53" s="92">
        <f t="shared" si="120"/>
        <v>267</v>
      </c>
      <c r="CG53" s="92">
        <f t="shared" si="121"/>
        <v>267</v>
      </c>
      <c r="CH53" s="92">
        <f t="shared" si="141"/>
        <v>0</v>
      </c>
      <c r="CI53" s="92">
        <f t="shared" si="141"/>
        <v>0</v>
      </c>
      <c r="CJ53" s="92">
        <f t="shared" si="141"/>
        <v>0</v>
      </c>
      <c r="CK53" s="87">
        <v>6</v>
      </c>
      <c r="CL53" s="87">
        <v>1984</v>
      </c>
      <c r="CM53" s="92">
        <v>61</v>
      </c>
      <c r="CN53" s="92">
        <v>1985</v>
      </c>
      <c r="CO53" s="92">
        <v>261</v>
      </c>
      <c r="CP53" s="92">
        <v>25690</v>
      </c>
      <c r="CQ53" s="92">
        <v>224</v>
      </c>
      <c r="CR53" s="92">
        <v>9503</v>
      </c>
      <c r="CS53" s="92">
        <v>16501</v>
      </c>
      <c r="CT53" s="92">
        <v>16843</v>
      </c>
      <c r="CU53" s="97">
        <v>1517</v>
      </c>
      <c r="CV53" s="98">
        <v>3515</v>
      </c>
      <c r="CW53" s="99">
        <f t="shared" si="8"/>
        <v>100</v>
      </c>
      <c r="CX53" s="87">
        <f t="shared" si="9"/>
        <v>10</v>
      </c>
      <c r="CY53" s="99">
        <f t="shared" si="10"/>
        <v>94</v>
      </c>
      <c r="CZ53" s="87" t="str">
        <f t="shared" si="11"/>
        <v>20</v>
      </c>
      <c r="DA53" s="99">
        <f t="shared" si="12"/>
        <v>86</v>
      </c>
      <c r="DB53" s="87" t="str">
        <f t="shared" si="13"/>
        <v>20</v>
      </c>
      <c r="DC53" s="99">
        <f t="shared" si="14"/>
        <v>0</v>
      </c>
      <c r="DD53" s="99">
        <f t="shared" si="15"/>
        <v>-30</v>
      </c>
      <c r="DE53" s="99">
        <f t="shared" si="142"/>
        <v>0</v>
      </c>
      <c r="DF53" s="87" t="str">
        <f t="shared" si="16"/>
        <v>0</v>
      </c>
      <c r="DG53" s="99">
        <f t="shared" si="143"/>
        <v>3</v>
      </c>
      <c r="DH53" s="87" t="str">
        <f t="shared" si="17"/>
        <v>0</v>
      </c>
      <c r="DI53" s="99">
        <f t="shared" si="144"/>
        <v>1</v>
      </c>
      <c r="DJ53" s="87" t="str">
        <f t="shared" si="18"/>
        <v>0</v>
      </c>
      <c r="DK53" s="99">
        <f t="shared" si="19"/>
        <v>2</v>
      </c>
      <c r="DL53" s="87" t="str">
        <f t="shared" si="20"/>
        <v>0</v>
      </c>
      <c r="DM53" s="99">
        <f t="shared" si="21"/>
        <v>83</v>
      </c>
      <c r="DN53" s="87" t="str">
        <f t="shared" si="56"/>
        <v>50</v>
      </c>
      <c r="DO53" s="99">
        <f t="shared" si="22"/>
        <v>98</v>
      </c>
      <c r="DP53" s="87" t="str">
        <f t="shared" si="23"/>
        <v>30</v>
      </c>
      <c r="DQ53" s="99">
        <f t="shared" si="24"/>
        <v>43</v>
      </c>
      <c r="DR53" s="87" t="str">
        <f t="shared" si="25"/>
        <v>15</v>
      </c>
      <c r="DS53" s="87">
        <f t="shared" si="26"/>
        <v>115</v>
      </c>
      <c r="DT53" s="92">
        <v>17650</v>
      </c>
      <c r="DU53" s="92">
        <v>0</v>
      </c>
      <c r="DV53" s="92">
        <v>186365</v>
      </c>
      <c r="DW53" s="92">
        <v>0</v>
      </c>
      <c r="DX53" s="92">
        <v>0</v>
      </c>
      <c r="DY53" s="99">
        <f t="shared" si="27"/>
        <v>9</v>
      </c>
      <c r="DZ53" s="100" t="str">
        <f t="shared" si="28"/>
        <v>5</v>
      </c>
      <c r="EA53" s="99">
        <v>100</v>
      </c>
      <c r="EB53" s="100" t="str">
        <f t="shared" si="30"/>
        <v>20</v>
      </c>
      <c r="EC53" s="99">
        <f t="shared" si="139"/>
        <v>0</v>
      </c>
      <c r="ED53" s="92" t="str">
        <f t="shared" si="32"/>
        <v>0</v>
      </c>
      <c r="EE53" s="100">
        <f t="shared" si="33"/>
        <v>25</v>
      </c>
      <c r="EF53" s="87">
        <f t="shared" si="34"/>
        <v>140</v>
      </c>
      <c r="EG53" s="110">
        <v>73851</v>
      </c>
      <c r="EH53" s="111">
        <v>1588123</v>
      </c>
      <c r="EI53" s="103">
        <f t="shared" si="35"/>
        <v>4650</v>
      </c>
      <c r="EJ53" s="104" t="str">
        <f t="shared" si="36"/>
        <v>30</v>
      </c>
      <c r="EK53" s="109">
        <v>22</v>
      </c>
      <c r="EL53" s="100" t="str">
        <f t="shared" si="37"/>
        <v>30</v>
      </c>
      <c r="EM53" s="106">
        <v>5</v>
      </c>
      <c r="EN53" s="99">
        <f t="shared" si="38"/>
        <v>1</v>
      </c>
      <c r="EO53" s="100" t="str">
        <f t="shared" si="39"/>
        <v>0</v>
      </c>
      <c r="EP53" s="106">
        <v>26</v>
      </c>
      <c r="EQ53" s="99">
        <f t="shared" si="40"/>
        <v>100</v>
      </c>
      <c r="ER53" s="100">
        <f t="shared" si="41"/>
        <v>10</v>
      </c>
      <c r="ES53" s="106">
        <v>179</v>
      </c>
      <c r="ET53" s="99">
        <f t="shared" si="42"/>
        <v>42</v>
      </c>
      <c r="EU53" s="100" t="str">
        <f t="shared" si="43"/>
        <v>25</v>
      </c>
      <c r="EV53" s="106">
        <v>243</v>
      </c>
      <c r="EW53" s="99">
        <f t="shared" si="44"/>
        <v>54</v>
      </c>
      <c r="EX53" s="100" t="str">
        <f t="shared" si="45"/>
        <v>30</v>
      </c>
      <c r="EY53" s="107">
        <v>1</v>
      </c>
      <c r="EZ53" s="92" t="str">
        <f t="shared" si="46"/>
        <v>10</v>
      </c>
      <c r="FA53" s="107">
        <v>0</v>
      </c>
      <c r="FB53" s="92" t="str">
        <f t="shared" si="47"/>
        <v>0</v>
      </c>
      <c r="FC53" s="107">
        <v>35</v>
      </c>
      <c r="FD53" s="92" t="str">
        <f t="shared" si="48"/>
        <v>10</v>
      </c>
      <c r="FE53" s="100">
        <f t="shared" si="49"/>
        <v>60</v>
      </c>
      <c r="FF53" s="100">
        <f t="shared" si="50"/>
        <v>85</v>
      </c>
      <c r="FG53" s="100">
        <f t="shared" si="51"/>
        <v>145</v>
      </c>
      <c r="FH53" s="108">
        <f t="shared" si="52"/>
        <v>285</v>
      </c>
      <c r="FI53" s="86"/>
      <c r="FJ53" s="116"/>
    </row>
    <row r="54" spans="1:166" ht="14.4" x14ac:dyDescent="0.3">
      <c r="A54" s="43">
        <v>51</v>
      </c>
      <c r="B54" s="43" t="s">
        <v>122</v>
      </c>
      <c r="C54" s="117" t="s">
        <v>280</v>
      </c>
      <c r="D54" s="121">
        <v>26</v>
      </c>
      <c r="E54" s="121">
        <v>233</v>
      </c>
      <c r="F54" s="121">
        <v>561</v>
      </c>
      <c r="G54" s="122">
        <v>244</v>
      </c>
      <c r="H54" s="122">
        <v>77</v>
      </c>
      <c r="I54" s="102">
        <v>897</v>
      </c>
      <c r="J54" s="88">
        <v>24</v>
      </c>
      <c r="K54" s="88">
        <v>267</v>
      </c>
      <c r="L54" s="88">
        <v>382</v>
      </c>
      <c r="M54" s="88">
        <v>180</v>
      </c>
      <c r="N54" s="88">
        <v>246</v>
      </c>
      <c r="O54" s="88">
        <v>35</v>
      </c>
      <c r="P54" s="89" t="s">
        <v>281</v>
      </c>
      <c r="Q54" s="90">
        <v>23</v>
      </c>
      <c r="R54" s="90">
        <v>267</v>
      </c>
      <c r="S54" s="90">
        <v>240</v>
      </c>
      <c r="T54" s="90">
        <v>27</v>
      </c>
      <c r="U54" s="90">
        <v>39</v>
      </c>
      <c r="V54" s="90">
        <v>58</v>
      </c>
      <c r="W54" s="90">
        <v>111</v>
      </c>
      <c r="X54" s="89" t="s">
        <v>282</v>
      </c>
      <c r="Y54" s="90">
        <v>26</v>
      </c>
      <c r="Z54" s="90">
        <v>236</v>
      </c>
      <c r="AA54" s="90"/>
      <c r="AB54" s="90"/>
      <c r="AC54" s="90"/>
      <c r="AD54" s="90"/>
      <c r="AE54" s="90">
        <v>513</v>
      </c>
      <c r="AF54" s="90"/>
      <c r="AG54" s="90"/>
      <c r="AH54" s="90">
        <v>58</v>
      </c>
      <c r="AI54" s="90"/>
      <c r="AJ54" s="90"/>
      <c r="AK54" s="90"/>
      <c r="AL54" s="92">
        <v>250</v>
      </c>
      <c r="AM54" s="92">
        <v>27</v>
      </c>
      <c r="AN54" s="92">
        <v>223</v>
      </c>
      <c r="AO54" s="92">
        <f t="shared" si="0"/>
        <v>521</v>
      </c>
      <c r="AP54" s="92">
        <v>170</v>
      </c>
      <c r="AQ54" s="92">
        <v>351</v>
      </c>
      <c r="AR54" s="92">
        <v>168</v>
      </c>
      <c r="AS54" s="92">
        <v>37</v>
      </c>
      <c r="AT54" s="92">
        <v>131</v>
      </c>
      <c r="AU54" s="93" t="s">
        <v>283</v>
      </c>
      <c r="AV54" s="92">
        <v>94</v>
      </c>
      <c r="AW54" s="92">
        <v>94</v>
      </c>
      <c r="AX54" s="92">
        <v>94</v>
      </c>
      <c r="AY54" s="92">
        <v>167</v>
      </c>
      <c r="AZ54" s="92">
        <v>59</v>
      </c>
      <c r="BA54" s="92">
        <v>167</v>
      </c>
      <c r="BB54" s="92">
        <v>56</v>
      </c>
      <c r="BC54" s="92">
        <v>56</v>
      </c>
      <c r="BD54" s="92">
        <v>56</v>
      </c>
      <c r="BE54" s="92">
        <v>26</v>
      </c>
      <c r="BF54" s="92">
        <v>26</v>
      </c>
      <c r="BG54" s="92">
        <v>26</v>
      </c>
      <c r="BH54" s="92">
        <v>1</v>
      </c>
      <c r="BI54" s="92">
        <v>1</v>
      </c>
      <c r="BJ54" s="92">
        <v>1</v>
      </c>
      <c r="BK54" s="92">
        <v>31</v>
      </c>
      <c r="BL54" s="92">
        <v>8</v>
      </c>
      <c r="BM54" s="92">
        <v>31</v>
      </c>
      <c r="BN54" s="92">
        <v>20</v>
      </c>
      <c r="BO54" s="92">
        <v>5</v>
      </c>
      <c r="BP54" s="92">
        <v>20</v>
      </c>
      <c r="BQ54" s="107">
        <v>1</v>
      </c>
      <c r="BR54" s="109">
        <v>1</v>
      </c>
      <c r="BS54" s="109">
        <v>1</v>
      </c>
      <c r="BT54" s="109">
        <v>0</v>
      </c>
      <c r="BU54" s="109">
        <v>0</v>
      </c>
      <c r="BV54" s="109">
        <v>0</v>
      </c>
      <c r="BW54" s="92">
        <f t="shared" ref="BW54:BX54" si="145">Y54</f>
        <v>26</v>
      </c>
      <c r="BX54" s="92">
        <f t="shared" si="145"/>
        <v>236</v>
      </c>
      <c r="BY54" s="92">
        <f t="shared" si="135"/>
        <v>236</v>
      </c>
      <c r="BZ54" s="92">
        <f t="shared" si="126"/>
        <v>236</v>
      </c>
      <c r="CA54" s="92">
        <f t="shared" si="140"/>
        <v>27</v>
      </c>
      <c r="CB54" s="92">
        <f>AE54</f>
        <v>513</v>
      </c>
      <c r="CC54" s="92">
        <f t="shared" si="137"/>
        <v>513</v>
      </c>
      <c r="CD54" s="92">
        <f t="shared" si="133"/>
        <v>513</v>
      </c>
      <c r="CE54" s="92">
        <f t="shared" ref="CE54:CE57" si="146">AH54</f>
        <v>58</v>
      </c>
      <c r="CF54" s="92">
        <f t="shared" si="120"/>
        <v>58</v>
      </c>
      <c r="CG54" s="92">
        <f t="shared" si="121"/>
        <v>58</v>
      </c>
      <c r="CH54" s="92">
        <f t="shared" si="141"/>
        <v>396</v>
      </c>
      <c r="CI54" s="92">
        <f t="shared" si="141"/>
        <v>250</v>
      </c>
      <c r="CJ54" s="92">
        <f t="shared" si="141"/>
        <v>396</v>
      </c>
      <c r="CK54" s="87">
        <v>261</v>
      </c>
      <c r="CL54" s="87">
        <v>1125</v>
      </c>
      <c r="CM54" s="92">
        <v>114</v>
      </c>
      <c r="CN54" s="92">
        <v>1126</v>
      </c>
      <c r="CO54" s="92">
        <v>424</v>
      </c>
      <c r="CP54" s="92">
        <v>8098</v>
      </c>
      <c r="CQ54" s="92">
        <v>2769</v>
      </c>
      <c r="CR54" s="92">
        <v>794</v>
      </c>
      <c r="CS54" s="92">
        <v>5100</v>
      </c>
      <c r="CT54" s="92">
        <v>5681</v>
      </c>
      <c r="CU54" s="97">
        <v>329</v>
      </c>
      <c r="CV54" s="98">
        <v>1069</v>
      </c>
      <c r="CW54" s="99">
        <f t="shared" si="8"/>
        <v>100</v>
      </c>
      <c r="CX54" s="87">
        <f t="shared" si="9"/>
        <v>10</v>
      </c>
      <c r="CY54" s="99">
        <f t="shared" si="10"/>
        <v>99</v>
      </c>
      <c r="CZ54" s="87" t="str">
        <f t="shared" si="11"/>
        <v>20</v>
      </c>
      <c r="DA54" s="99">
        <f t="shared" si="12"/>
        <v>98</v>
      </c>
      <c r="DB54" s="87" t="str">
        <f t="shared" si="13"/>
        <v>30</v>
      </c>
      <c r="DC54" s="99">
        <f t="shared" si="14"/>
        <v>62</v>
      </c>
      <c r="DD54" s="99" t="str">
        <f t="shared" si="15"/>
        <v>30</v>
      </c>
      <c r="DE54" s="99">
        <f t="shared" si="142"/>
        <v>23</v>
      </c>
      <c r="DF54" s="87" t="str">
        <f t="shared" si="16"/>
        <v>10</v>
      </c>
      <c r="DG54" s="99">
        <f t="shared" si="143"/>
        <v>10</v>
      </c>
      <c r="DH54" s="87" t="str">
        <f t="shared" si="17"/>
        <v>0</v>
      </c>
      <c r="DI54" s="99">
        <f t="shared" si="144"/>
        <v>5</v>
      </c>
      <c r="DJ54" s="87" t="str">
        <f t="shared" si="18"/>
        <v>0</v>
      </c>
      <c r="DK54" s="99">
        <f t="shared" si="19"/>
        <v>78</v>
      </c>
      <c r="DL54" s="87" t="str">
        <f t="shared" si="20"/>
        <v>20</v>
      </c>
      <c r="DM54" s="99">
        <f t="shared" si="21"/>
        <v>83</v>
      </c>
      <c r="DN54" s="87" t="str">
        <f t="shared" si="56"/>
        <v>50</v>
      </c>
      <c r="DO54" s="99">
        <f t="shared" si="22"/>
        <v>90</v>
      </c>
      <c r="DP54" s="87" t="str">
        <f t="shared" si="23"/>
        <v>30</v>
      </c>
      <c r="DQ54" s="99">
        <f t="shared" si="24"/>
        <v>31</v>
      </c>
      <c r="DR54" s="87" t="str">
        <f t="shared" si="25"/>
        <v>10</v>
      </c>
      <c r="DS54" s="87">
        <f t="shared" si="26"/>
        <v>210</v>
      </c>
      <c r="DT54" s="92">
        <v>6053</v>
      </c>
      <c r="DU54" s="92">
        <v>40</v>
      </c>
      <c r="DV54" s="92">
        <v>57043</v>
      </c>
      <c r="DW54" s="92">
        <v>64</v>
      </c>
      <c r="DX54" s="92">
        <v>0</v>
      </c>
      <c r="DY54" s="99">
        <f t="shared" si="27"/>
        <v>10</v>
      </c>
      <c r="DZ54" s="100" t="str">
        <f t="shared" si="28"/>
        <v>5</v>
      </c>
      <c r="EA54" s="99">
        <f>ROUND(IFERROR(DU54/DW54,0)*100,0)</f>
        <v>63</v>
      </c>
      <c r="EB54" s="100" t="str">
        <f t="shared" si="30"/>
        <v>0</v>
      </c>
      <c r="EC54" s="99">
        <f t="shared" si="139"/>
        <v>0</v>
      </c>
      <c r="ED54" s="92" t="str">
        <f t="shared" si="32"/>
        <v>0</v>
      </c>
      <c r="EE54" s="100">
        <f t="shared" si="33"/>
        <v>5</v>
      </c>
      <c r="EF54" s="87">
        <f t="shared" si="34"/>
        <v>215</v>
      </c>
      <c r="EG54" s="110">
        <v>42644</v>
      </c>
      <c r="EH54" s="111">
        <v>626813</v>
      </c>
      <c r="EI54" s="103">
        <f t="shared" si="35"/>
        <v>6803</v>
      </c>
      <c r="EJ54" s="104" t="str">
        <f t="shared" si="36"/>
        <v>30</v>
      </c>
      <c r="EK54" s="109">
        <v>7</v>
      </c>
      <c r="EL54" s="100" t="str">
        <f t="shared" si="37"/>
        <v>30</v>
      </c>
      <c r="EM54" s="106">
        <v>44</v>
      </c>
      <c r="EN54" s="99">
        <f t="shared" si="38"/>
        <v>19</v>
      </c>
      <c r="EO54" s="100" t="str">
        <f t="shared" si="39"/>
        <v>5</v>
      </c>
      <c r="EP54" s="106">
        <v>26</v>
      </c>
      <c r="EQ54" s="99">
        <f t="shared" si="40"/>
        <v>100</v>
      </c>
      <c r="ER54" s="100">
        <f t="shared" si="41"/>
        <v>10</v>
      </c>
      <c r="ES54" s="106">
        <v>149</v>
      </c>
      <c r="ET54" s="99">
        <f t="shared" si="42"/>
        <v>63</v>
      </c>
      <c r="EU54" s="100" t="str">
        <f t="shared" si="43"/>
        <v>35</v>
      </c>
      <c r="EV54" s="106">
        <v>192</v>
      </c>
      <c r="EW54" s="99">
        <f t="shared" si="44"/>
        <v>73</v>
      </c>
      <c r="EX54" s="100" t="str">
        <f t="shared" si="45"/>
        <v>40</v>
      </c>
      <c r="EY54" s="107">
        <v>0</v>
      </c>
      <c r="EZ54" s="92" t="str">
        <f t="shared" si="46"/>
        <v>0</v>
      </c>
      <c r="FA54" s="107">
        <v>0</v>
      </c>
      <c r="FB54" s="92" t="str">
        <f t="shared" si="47"/>
        <v>0</v>
      </c>
      <c r="FC54" s="107">
        <v>47</v>
      </c>
      <c r="FD54" s="92" t="str">
        <f t="shared" si="48"/>
        <v>15</v>
      </c>
      <c r="FE54" s="100">
        <f t="shared" si="49"/>
        <v>65</v>
      </c>
      <c r="FF54" s="100">
        <f t="shared" si="50"/>
        <v>100</v>
      </c>
      <c r="FG54" s="100">
        <f t="shared" si="51"/>
        <v>165</v>
      </c>
      <c r="FH54" s="108">
        <f t="shared" si="52"/>
        <v>380</v>
      </c>
      <c r="FI54" s="86"/>
      <c r="FJ54" s="116"/>
    </row>
    <row r="55" spans="1:166" ht="14.4" x14ac:dyDescent="0.3">
      <c r="A55" s="43">
        <v>52</v>
      </c>
      <c r="B55" s="43" t="s">
        <v>125</v>
      </c>
      <c r="C55" s="117" t="s">
        <v>284</v>
      </c>
      <c r="D55" s="121">
        <v>20</v>
      </c>
      <c r="E55" s="121">
        <v>317</v>
      </c>
      <c r="F55" s="121">
        <v>522</v>
      </c>
      <c r="G55" s="122">
        <v>237</v>
      </c>
      <c r="H55" s="122">
        <v>230</v>
      </c>
      <c r="I55" s="102">
        <v>304</v>
      </c>
      <c r="J55" s="88">
        <v>30</v>
      </c>
      <c r="K55" s="88">
        <v>321</v>
      </c>
      <c r="L55" s="88">
        <v>315</v>
      </c>
      <c r="M55" s="88">
        <v>179</v>
      </c>
      <c r="N55" s="88">
        <v>639</v>
      </c>
      <c r="O55" s="88">
        <v>34</v>
      </c>
      <c r="P55" s="89" t="s">
        <v>285</v>
      </c>
      <c r="Q55" s="90">
        <v>25</v>
      </c>
      <c r="R55" s="90">
        <v>318</v>
      </c>
      <c r="S55" s="90">
        <v>267</v>
      </c>
      <c r="T55" s="90">
        <v>51</v>
      </c>
      <c r="U55" s="90">
        <v>648</v>
      </c>
      <c r="V55" s="90">
        <v>48</v>
      </c>
      <c r="W55" s="90">
        <v>0</v>
      </c>
      <c r="X55" s="89" t="s">
        <v>416</v>
      </c>
      <c r="Y55" s="90">
        <v>20</v>
      </c>
      <c r="Z55" s="90">
        <v>318</v>
      </c>
      <c r="AA55" s="90"/>
      <c r="AB55" s="90"/>
      <c r="AC55" s="90">
        <v>288</v>
      </c>
      <c r="AD55" s="90">
        <v>30</v>
      </c>
      <c r="AE55" s="90">
        <v>484</v>
      </c>
      <c r="AF55" s="90">
        <v>483</v>
      </c>
      <c r="AG55" s="90">
        <v>484</v>
      </c>
      <c r="AH55" s="90">
        <v>46</v>
      </c>
      <c r="AI55" s="90">
        <v>46</v>
      </c>
      <c r="AJ55" s="90">
        <v>46</v>
      </c>
      <c r="AK55" s="90"/>
      <c r="AL55" s="92">
        <v>318</v>
      </c>
      <c r="AM55" s="92">
        <v>30</v>
      </c>
      <c r="AN55" s="92">
        <v>288</v>
      </c>
      <c r="AO55" s="92">
        <f t="shared" si="0"/>
        <v>624</v>
      </c>
      <c r="AP55" s="92">
        <v>315</v>
      </c>
      <c r="AQ55" s="92">
        <v>309</v>
      </c>
      <c r="AR55" s="92">
        <v>255</v>
      </c>
      <c r="AS55" s="92">
        <v>40</v>
      </c>
      <c r="AT55" s="92">
        <v>215</v>
      </c>
      <c r="AU55" s="93" t="s">
        <v>413</v>
      </c>
      <c r="AV55" s="92">
        <v>100</v>
      </c>
      <c r="AW55" s="92">
        <v>99</v>
      </c>
      <c r="AX55" s="92">
        <v>100</v>
      </c>
      <c r="AY55" s="92">
        <v>57</v>
      </c>
      <c r="AZ55" s="92">
        <v>52</v>
      </c>
      <c r="BA55" s="92">
        <v>57</v>
      </c>
      <c r="BB55" s="92">
        <v>29</v>
      </c>
      <c r="BC55" s="92">
        <v>29</v>
      </c>
      <c r="BD55" s="92">
        <v>29</v>
      </c>
      <c r="BE55" s="92">
        <v>27</v>
      </c>
      <c r="BF55" s="92">
        <v>1</v>
      </c>
      <c r="BG55" s="92">
        <v>27</v>
      </c>
      <c r="BH55" s="92">
        <v>29</v>
      </c>
      <c r="BI55" s="92">
        <v>29</v>
      </c>
      <c r="BJ55" s="92">
        <v>29</v>
      </c>
      <c r="BK55" s="92">
        <v>3</v>
      </c>
      <c r="BL55" s="92">
        <v>1</v>
      </c>
      <c r="BM55" s="92">
        <v>3</v>
      </c>
      <c r="BN55" s="92">
        <v>2</v>
      </c>
      <c r="BO55" s="92">
        <v>2</v>
      </c>
      <c r="BP55" s="92">
        <v>2</v>
      </c>
      <c r="BQ55" s="107">
        <v>2</v>
      </c>
      <c r="BR55" s="109">
        <v>2</v>
      </c>
      <c r="BS55" s="109">
        <v>2</v>
      </c>
      <c r="BT55" s="109">
        <v>4</v>
      </c>
      <c r="BU55" s="109">
        <v>4</v>
      </c>
      <c r="BV55" s="109">
        <v>4</v>
      </c>
      <c r="BW55" s="92">
        <f>Y55</f>
        <v>20</v>
      </c>
      <c r="BX55" s="92">
        <f>AL55</f>
        <v>318</v>
      </c>
      <c r="BY55" s="92">
        <f t="shared" si="135"/>
        <v>318</v>
      </c>
      <c r="BZ55" s="92">
        <f t="shared" si="126"/>
        <v>318</v>
      </c>
      <c r="CA55" s="92">
        <f t="shared" ref="CA55:CB55" si="147">AD55</f>
        <v>30</v>
      </c>
      <c r="CB55" s="92">
        <f t="shared" si="147"/>
        <v>484</v>
      </c>
      <c r="CC55" s="92">
        <f t="shared" si="137"/>
        <v>484</v>
      </c>
      <c r="CD55" s="92">
        <f t="shared" si="133"/>
        <v>484</v>
      </c>
      <c r="CE55" s="92">
        <f t="shared" si="146"/>
        <v>46</v>
      </c>
      <c r="CF55" s="92">
        <f t="shared" si="120"/>
        <v>46</v>
      </c>
      <c r="CG55" s="92">
        <f t="shared" si="121"/>
        <v>46</v>
      </c>
      <c r="CH55" s="92">
        <f t="shared" si="141"/>
        <v>253</v>
      </c>
      <c r="CI55" s="92">
        <f t="shared" si="141"/>
        <v>219</v>
      </c>
      <c r="CJ55" s="92">
        <f t="shared" si="141"/>
        <v>253</v>
      </c>
      <c r="CK55" s="87">
        <v>5</v>
      </c>
      <c r="CL55" s="87">
        <v>1115</v>
      </c>
      <c r="CM55" s="92">
        <v>5</v>
      </c>
      <c r="CN55" s="92">
        <v>1116</v>
      </c>
      <c r="CO55" s="92">
        <v>4702</v>
      </c>
      <c r="CP55" s="92">
        <v>10945</v>
      </c>
      <c r="CQ55" s="92">
        <v>2774</v>
      </c>
      <c r="CR55" s="92">
        <v>2415</v>
      </c>
      <c r="CS55" s="92">
        <v>7880</v>
      </c>
      <c r="CT55" s="92">
        <v>8046</v>
      </c>
      <c r="CU55" s="97">
        <v>720</v>
      </c>
      <c r="CV55" s="98">
        <v>1544</v>
      </c>
      <c r="CW55" s="99">
        <f t="shared" si="8"/>
        <v>100</v>
      </c>
      <c r="CX55" s="87">
        <f t="shared" si="9"/>
        <v>10</v>
      </c>
      <c r="CY55" s="99">
        <f t="shared" si="10"/>
        <v>100</v>
      </c>
      <c r="CZ55" s="87" t="str">
        <f t="shared" si="11"/>
        <v>30</v>
      </c>
      <c r="DA55" s="99">
        <f t="shared" si="12"/>
        <v>98</v>
      </c>
      <c r="DB55" s="87" t="str">
        <f t="shared" si="13"/>
        <v>30</v>
      </c>
      <c r="DC55" s="99">
        <f t="shared" si="14"/>
        <v>94</v>
      </c>
      <c r="DD55" s="99" t="str">
        <f t="shared" si="15"/>
        <v>30</v>
      </c>
      <c r="DE55" s="99">
        <f t="shared" si="142"/>
        <v>0</v>
      </c>
      <c r="DF55" s="87" t="str">
        <f t="shared" si="16"/>
        <v>0</v>
      </c>
      <c r="DG55" s="99">
        <f t="shared" si="143"/>
        <v>0</v>
      </c>
      <c r="DH55" s="87" t="str">
        <f t="shared" si="17"/>
        <v>0</v>
      </c>
      <c r="DI55" s="99">
        <f t="shared" si="144"/>
        <v>43</v>
      </c>
      <c r="DJ55" s="87" t="str">
        <f t="shared" si="18"/>
        <v>15</v>
      </c>
      <c r="DK55" s="99">
        <f t="shared" si="19"/>
        <v>53</v>
      </c>
      <c r="DL55" s="87" t="str">
        <f t="shared" si="20"/>
        <v>15</v>
      </c>
      <c r="DM55" s="99">
        <f t="shared" si="21"/>
        <v>28</v>
      </c>
      <c r="DN55" s="87" t="str">
        <f t="shared" si="56"/>
        <v>20</v>
      </c>
      <c r="DO55" s="99">
        <f t="shared" si="22"/>
        <v>98</v>
      </c>
      <c r="DP55" s="87" t="str">
        <f t="shared" si="23"/>
        <v>30</v>
      </c>
      <c r="DQ55" s="99">
        <f t="shared" si="24"/>
        <v>47</v>
      </c>
      <c r="DR55" s="87" t="str">
        <f t="shared" si="25"/>
        <v>15</v>
      </c>
      <c r="DS55" s="87">
        <f t="shared" si="26"/>
        <v>195</v>
      </c>
      <c r="DT55" s="92">
        <v>8337</v>
      </c>
      <c r="DU55" s="92">
        <v>0</v>
      </c>
      <c r="DV55" s="92">
        <v>82081</v>
      </c>
      <c r="DW55" s="92">
        <v>0</v>
      </c>
      <c r="DX55" s="92">
        <v>0</v>
      </c>
      <c r="DY55" s="99">
        <f t="shared" si="27"/>
        <v>9</v>
      </c>
      <c r="DZ55" s="100" t="str">
        <f t="shared" si="28"/>
        <v>5</v>
      </c>
      <c r="EA55" s="99">
        <v>100</v>
      </c>
      <c r="EB55" s="100" t="str">
        <f t="shared" si="30"/>
        <v>20</v>
      </c>
      <c r="EC55" s="99">
        <f t="shared" si="139"/>
        <v>0</v>
      </c>
      <c r="ED55" s="92" t="str">
        <f t="shared" si="32"/>
        <v>0</v>
      </c>
      <c r="EE55" s="100">
        <f t="shared" si="33"/>
        <v>25</v>
      </c>
      <c r="EF55" s="87">
        <f t="shared" si="34"/>
        <v>220</v>
      </c>
      <c r="EG55" s="110">
        <v>40826</v>
      </c>
      <c r="EH55" s="111">
        <v>1120736</v>
      </c>
      <c r="EI55" s="103">
        <f t="shared" si="35"/>
        <v>3643</v>
      </c>
      <c r="EJ55" s="104" t="str">
        <f t="shared" si="36"/>
        <v>20</v>
      </c>
      <c r="EK55" s="109">
        <v>5</v>
      </c>
      <c r="EL55" s="100" t="str">
        <f t="shared" si="37"/>
        <v>30</v>
      </c>
      <c r="EM55" s="106">
        <v>17</v>
      </c>
      <c r="EN55" s="99">
        <f t="shared" si="38"/>
        <v>5</v>
      </c>
      <c r="EO55" s="100" t="str">
        <f t="shared" si="39"/>
        <v>0</v>
      </c>
      <c r="EP55" s="106">
        <v>20</v>
      </c>
      <c r="EQ55" s="99">
        <f t="shared" si="40"/>
        <v>100</v>
      </c>
      <c r="ER55" s="100">
        <f t="shared" si="41"/>
        <v>10</v>
      </c>
      <c r="ES55" s="106">
        <v>147</v>
      </c>
      <c r="ET55" s="99">
        <f t="shared" si="42"/>
        <v>46</v>
      </c>
      <c r="EU55" s="100" t="str">
        <f t="shared" si="43"/>
        <v>25</v>
      </c>
      <c r="EV55" s="106">
        <v>53</v>
      </c>
      <c r="EW55" s="99">
        <f t="shared" si="44"/>
        <v>16</v>
      </c>
      <c r="EX55" s="100" t="str">
        <f t="shared" si="45"/>
        <v>10</v>
      </c>
      <c r="EY55" s="107">
        <v>0</v>
      </c>
      <c r="EZ55" s="92" t="str">
        <f t="shared" si="46"/>
        <v>0</v>
      </c>
      <c r="FA55" s="107">
        <v>0</v>
      </c>
      <c r="FB55" s="92" t="str">
        <f t="shared" si="47"/>
        <v>0</v>
      </c>
      <c r="FC55" s="107">
        <v>5</v>
      </c>
      <c r="FD55" s="92" t="str">
        <f t="shared" si="48"/>
        <v>0</v>
      </c>
      <c r="FE55" s="100">
        <f t="shared" si="49"/>
        <v>50</v>
      </c>
      <c r="FF55" s="100">
        <f t="shared" si="50"/>
        <v>45</v>
      </c>
      <c r="FG55" s="100">
        <f t="shared" si="51"/>
        <v>95</v>
      </c>
      <c r="FH55" s="108">
        <f t="shared" si="52"/>
        <v>315</v>
      </c>
      <c r="FI55" s="86"/>
      <c r="FJ55" s="116"/>
    </row>
    <row r="56" spans="1:166" ht="14.4" x14ac:dyDescent="0.3">
      <c r="A56" s="43">
        <v>53</v>
      </c>
      <c r="B56" s="43" t="s">
        <v>148</v>
      </c>
      <c r="C56" s="117" t="s">
        <v>286</v>
      </c>
      <c r="D56" s="121">
        <v>20</v>
      </c>
      <c r="E56" s="121">
        <v>136</v>
      </c>
      <c r="F56" s="121">
        <v>301</v>
      </c>
      <c r="G56" s="122">
        <v>232</v>
      </c>
      <c r="H56" s="122">
        <v>39</v>
      </c>
      <c r="I56" s="102">
        <v>606</v>
      </c>
      <c r="J56" s="88">
        <v>19</v>
      </c>
      <c r="K56" s="88">
        <v>433</v>
      </c>
      <c r="L56" s="88">
        <v>155</v>
      </c>
      <c r="M56" s="88">
        <v>106</v>
      </c>
      <c r="N56" s="88">
        <v>138</v>
      </c>
      <c r="O56" s="88">
        <v>27</v>
      </c>
      <c r="P56" s="89" t="s">
        <v>287</v>
      </c>
      <c r="Q56" s="90">
        <v>19</v>
      </c>
      <c r="R56" s="90">
        <v>433</v>
      </c>
      <c r="S56" s="90">
        <v>433</v>
      </c>
      <c r="T56" s="90">
        <v>0</v>
      </c>
      <c r="U56" s="90">
        <v>144</v>
      </c>
      <c r="V56" s="90">
        <v>21</v>
      </c>
      <c r="W56" s="90">
        <v>0</v>
      </c>
      <c r="X56" s="89" t="s">
        <v>288</v>
      </c>
      <c r="Y56" s="90"/>
      <c r="Z56" s="90">
        <v>136</v>
      </c>
      <c r="AA56" s="90"/>
      <c r="AB56" s="90"/>
      <c r="AC56" s="90">
        <v>110</v>
      </c>
      <c r="AD56" s="90">
        <v>26</v>
      </c>
      <c r="AE56" s="90"/>
      <c r="AF56" s="90"/>
      <c r="AG56" s="90"/>
      <c r="AH56" s="90">
        <v>39</v>
      </c>
      <c r="AI56" s="90"/>
      <c r="AJ56" s="90"/>
      <c r="AK56" s="90">
        <v>6</v>
      </c>
      <c r="AL56" s="92">
        <v>136</v>
      </c>
      <c r="AM56" s="92">
        <v>26</v>
      </c>
      <c r="AN56" s="92">
        <v>110</v>
      </c>
      <c r="AO56" s="92">
        <f t="shared" si="0"/>
        <v>262</v>
      </c>
      <c r="AP56" s="92">
        <v>110</v>
      </c>
      <c r="AQ56" s="92">
        <v>152</v>
      </c>
      <c r="AR56" s="92">
        <v>110</v>
      </c>
      <c r="AS56" s="92">
        <v>31</v>
      </c>
      <c r="AT56" s="92">
        <v>79</v>
      </c>
      <c r="AU56" s="93" t="s">
        <v>289</v>
      </c>
      <c r="AV56" s="92">
        <v>80</v>
      </c>
      <c r="AW56" s="92">
        <v>80</v>
      </c>
      <c r="AX56" s="92">
        <v>80</v>
      </c>
      <c r="AY56" s="92">
        <v>58</v>
      </c>
      <c r="AZ56" s="92">
        <v>58</v>
      </c>
      <c r="BA56" s="92">
        <v>58</v>
      </c>
      <c r="BB56" s="92">
        <v>50</v>
      </c>
      <c r="BC56" s="92">
        <v>50</v>
      </c>
      <c r="BD56" s="92">
        <v>50</v>
      </c>
      <c r="BE56" s="92">
        <v>1</v>
      </c>
      <c r="BF56" s="92">
        <v>1</v>
      </c>
      <c r="BG56" s="92">
        <v>1</v>
      </c>
      <c r="BH56" s="92">
        <v>1</v>
      </c>
      <c r="BI56" s="92">
        <v>1</v>
      </c>
      <c r="BJ56" s="92">
        <v>1</v>
      </c>
      <c r="BK56" s="92">
        <v>83</v>
      </c>
      <c r="BL56" s="92">
        <v>83</v>
      </c>
      <c r="BM56" s="92">
        <v>83</v>
      </c>
      <c r="BN56" s="92">
        <v>5</v>
      </c>
      <c r="BO56" s="92">
        <v>5</v>
      </c>
      <c r="BP56" s="92">
        <v>5</v>
      </c>
      <c r="BQ56" s="107">
        <v>1</v>
      </c>
      <c r="BR56" s="109">
        <v>1</v>
      </c>
      <c r="BS56" s="109">
        <v>1</v>
      </c>
      <c r="BT56" s="109">
        <v>3</v>
      </c>
      <c r="BU56" s="109">
        <v>3</v>
      </c>
      <c r="BV56" s="109">
        <v>3</v>
      </c>
      <c r="BW56" s="92">
        <v>20</v>
      </c>
      <c r="BX56" s="92">
        <f>Z56</f>
        <v>136</v>
      </c>
      <c r="BY56" s="92">
        <f t="shared" si="135"/>
        <v>136</v>
      </c>
      <c r="BZ56" s="92">
        <f t="shared" si="126"/>
        <v>136</v>
      </c>
      <c r="CA56" s="92">
        <f>AD56</f>
        <v>26</v>
      </c>
      <c r="CB56" s="92">
        <f t="shared" ref="CB56:CB57" si="148">AO56</f>
        <v>262</v>
      </c>
      <c r="CC56" s="92">
        <f t="shared" si="137"/>
        <v>262</v>
      </c>
      <c r="CD56" s="92">
        <f t="shared" si="133"/>
        <v>262</v>
      </c>
      <c r="CE56" s="92">
        <f t="shared" si="146"/>
        <v>39</v>
      </c>
      <c r="CF56" s="92">
        <f t="shared" si="120"/>
        <v>39</v>
      </c>
      <c r="CG56" s="92">
        <f t="shared" si="121"/>
        <v>39</v>
      </c>
      <c r="CH56" s="92">
        <f t="shared" si="141"/>
        <v>282</v>
      </c>
      <c r="CI56" s="92">
        <f t="shared" si="141"/>
        <v>282</v>
      </c>
      <c r="CJ56" s="92">
        <f t="shared" si="141"/>
        <v>282</v>
      </c>
      <c r="CK56" s="87">
        <v>146</v>
      </c>
      <c r="CL56" s="87">
        <v>707</v>
      </c>
      <c r="CM56" s="92">
        <v>708</v>
      </c>
      <c r="CN56" s="92">
        <v>708</v>
      </c>
      <c r="CO56" s="92">
        <v>2656</v>
      </c>
      <c r="CP56" s="92">
        <v>6153</v>
      </c>
      <c r="CQ56" s="92">
        <v>1126</v>
      </c>
      <c r="CR56" s="92">
        <v>1693</v>
      </c>
      <c r="CS56" s="92">
        <v>3827</v>
      </c>
      <c r="CT56" s="92">
        <v>4333</v>
      </c>
      <c r="CU56" s="97">
        <v>379</v>
      </c>
      <c r="CV56" s="98">
        <v>978</v>
      </c>
      <c r="CW56" s="99">
        <f t="shared" si="8"/>
        <v>100</v>
      </c>
      <c r="CX56" s="87">
        <f t="shared" si="9"/>
        <v>10</v>
      </c>
      <c r="CY56" s="99">
        <f t="shared" si="10"/>
        <v>100</v>
      </c>
      <c r="CZ56" s="87" t="str">
        <f t="shared" si="11"/>
        <v>30</v>
      </c>
      <c r="DA56" s="99">
        <f t="shared" si="12"/>
        <v>100</v>
      </c>
      <c r="DB56" s="87" t="str">
        <f t="shared" si="13"/>
        <v>30</v>
      </c>
      <c r="DC56" s="99">
        <f t="shared" si="14"/>
        <v>82</v>
      </c>
      <c r="DD56" s="99" t="str">
        <f t="shared" si="15"/>
        <v>30</v>
      </c>
      <c r="DE56" s="99">
        <f t="shared" si="142"/>
        <v>21</v>
      </c>
      <c r="DF56" s="87" t="str">
        <f t="shared" si="16"/>
        <v>10</v>
      </c>
      <c r="DG56" s="99">
        <f t="shared" si="143"/>
        <v>100</v>
      </c>
      <c r="DH56" s="87" t="str">
        <f t="shared" si="17"/>
        <v>20</v>
      </c>
      <c r="DI56" s="99">
        <f t="shared" si="144"/>
        <v>43</v>
      </c>
      <c r="DJ56" s="87" t="str">
        <f t="shared" si="18"/>
        <v>15</v>
      </c>
      <c r="DK56" s="99">
        <f t="shared" si="19"/>
        <v>40</v>
      </c>
      <c r="DL56" s="87" t="str">
        <f t="shared" si="20"/>
        <v>10</v>
      </c>
      <c r="DM56" s="99">
        <f t="shared" si="21"/>
        <v>82</v>
      </c>
      <c r="DN56" s="87" t="str">
        <f t="shared" si="56"/>
        <v>50</v>
      </c>
      <c r="DO56" s="99">
        <f t="shared" si="22"/>
        <v>88</v>
      </c>
      <c r="DP56" s="87" t="str">
        <f t="shared" si="23"/>
        <v>30</v>
      </c>
      <c r="DQ56" s="99">
        <f t="shared" si="24"/>
        <v>39</v>
      </c>
      <c r="DR56" s="87" t="str">
        <f t="shared" si="25"/>
        <v>10</v>
      </c>
      <c r="DS56" s="87">
        <f t="shared" si="26"/>
        <v>245</v>
      </c>
      <c r="DT56" s="92">
        <v>4584</v>
      </c>
      <c r="DU56" s="92">
        <v>0</v>
      </c>
      <c r="DV56" s="92">
        <v>45984</v>
      </c>
      <c r="DW56" s="92">
        <v>0</v>
      </c>
      <c r="DX56" s="92">
        <v>2258</v>
      </c>
      <c r="DY56" s="99">
        <f t="shared" si="27"/>
        <v>14</v>
      </c>
      <c r="DZ56" s="100" t="str">
        <f t="shared" si="28"/>
        <v>10</v>
      </c>
      <c r="EA56" s="99">
        <v>100</v>
      </c>
      <c r="EB56" s="100" t="str">
        <f t="shared" si="30"/>
        <v>20</v>
      </c>
      <c r="EC56" s="99">
        <f t="shared" si="139"/>
        <v>5</v>
      </c>
      <c r="ED56" s="92" t="str">
        <f t="shared" si="32"/>
        <v>0</v>
      </c>
      <c r="EE56" s="100">
        <f t="shared" si="33"/>
        <v>30</v>
      </c>
      <c r="EF56" s="87">
        <f t="shared" si="34"/>
        <v>275</v>
      </c>
      <c r="EG56" s="110">
        <v>32122</v>
      </c>
      <c r="EH56" s="111">
        <v>533855</v>
      </c>
      <c r="EI56" s="103">
        <f t="shared" si="35"/>
        <v>6017</v>
      </c>
      <c r="EJ56" s="104" t="str">
        <f t="shared" si="36"/>
        <v>30</v>
      </c>
      <c r="EK56" s="109">
        <v>25</v>
      </c>
      <c r="EL56" s="100" t="str">
        <f t="shared" si="37"/>
        <v>30</v>
      </c>
      <c r="EM56" s="106">
        <v>68</v>
      </c>
      <c r="EN56" s="99">
        <f t="shared" si="38"/>
        <v>50</v>
      </c>
      <c r="EO56" s="100" t="str">
        <f t="shared" si="39"/>
        <v>15</v>
      </c>
      <c r="EP56" s="106">
        <v>20</v>
      </c>
      <c r="EQ56" s="99">
        <f t="shared" si="40"/>
        <v>100</v>
      </c>
      <c r="ER56" s="100">
        <f t="shared" si="41"/>
        <v>10</v>
      </c>
      <c r="ES56" s="106">
        <v>119</v>
      </c>
      <c r="ET56" s="99">
        <f t="shared" si="42"/>
        <v>88</v>
      </c>
      <c r="EU56" s="100" t="str">
        <f t="shared" si="43"/>
        <v>45</v>
      </c>
      <c r="EV56" s="106">
        <v>127</v>
      </c>
      <c r="EW56" s="99">
        <f t="shared" si="44"/>
        <v>81</v>
      </c>
      <c r="EX56" s="100" t="str">
        <f t="shared" si="45"/>
        <v>45</v>
      </c>
      <c r="EY56" s="107">
        <v>1</v>
      </c>
      <c r="EZ56" s="92" t="str">
        <f t="shared" si="46"/>
        <v>10</v>
      </c>
      <c r="FA56" s="107">
        <v>0</v>
      </c>
      <c r="FB56" s="92" t="str">
        <f t="shared" si="47"/>
        <v>0</v>
      </c>
      <c r="FC56" s="107">
        <v>38</v>
      </c>
      <c r="FD56" s="92" t="str">
        <f t="shared" si="48"/>
        <v>10</v>
      </c>
      <c r="FE56" s="100">
        <f t="shared" si="49"/>
        <v>75</v>
      </c>
      <c r="FF56" s="100">
        <f t="shared" si="50"/>
        <v>120</v>
      </c>
      <c r="FG56" s="100">
        <f t="shared" si="51"/>
        <v>195</v>
      </c>
      <c r="FH56" s="108">
        <f t="shared" si="52"/>
        <v>470</v>
      </c>
      <c r="FI56" s="86"/>
      <c r="FJ56" s="116"/>
    </row>
    <row r="57" spans="1:166" ht="14.4" x14ac:dyDescent="0.3">
      <c r="A57" s="43">
        <v>54</v>
      </c>
      <c r="B57" s="43" t="s">
        <v>154</v>
      </c>
      <c r="C57" s="117" t="s">
        <v>290</v>
      </c>
      <c r="D57" s="121">
        <v>27</v>
      </c>
      <c r="E57" s="121">
        <v>286</v>
      </c>
      <c r="F57" s="121">
        <v>854</v>
      </c>
      <c r="G57" s="122">
        <v>329</v>
      </c>
      <c r="H57" s="122">
        <v>164</v>
      </c>
      <c r="I57" s="102">
        <v>900</v>
      </c>
      <c r="J57" s="88">
        <v>27</v>
      </c>
      <c r="K57" s="88">
        <v>286</v>
      </c>
      <c r="L57" s="88">
        <v>472</v>
      </c>
      <c r="M57" s="88">
        <v>380</v>
      </c>
      <c r="N57" s="88">
        <v>211</v>
      </c>
      <c r="O57" s="88">
        <v>37</v>
      </c>
      <c r="P57" s="89" t="s">
        <v>291</v>
      </c>
      <c r="Q57" s="90">
        <v>26</v>
      </c>
      <c r="R57" s="90">
        <v>131</v>
      </c>
      <c r="S57" s="90">
        <v>131</v>
      </c>
      <c r="T57" s="90">
        <v>0</v>
      </c>
      <c r="U57" s="90">
        <v>997</v>
      </c>
      <c r="V57" s="90">
        <v>52</v>
      </c>
      <c r="W57" s="90">
        <v>1</v>
      </c>
      <c r="X57" s="89" t="s">
        <v>292</v>
      </c>
      <c r="Y57" s="90">
        <v>27</v>
      </c>
      <c r="Z57" s="90">
        <v>284</v>
      </c>
      <c r="AA57" s="90">
        <v>232</v>
      </c>
      <c r="AB57" s="90"/>
      <c r="AC57" s="90"/>
      <c r="AD57" s="90"/>
      <c r="AE57" s="90"/>
      <c r="AF57" s="90"/>
      <c r="AG57" s="90"/>
      <c r="AH57" s="90">
        <v>57</v>
      </c>
      <c r="AI57" s="90"/>
      <c r="AJ57" s="90"/>
      <c r="AK57" s="90"/>
      <c r="AL57" s="92">
        <v>286</v>
      </c>
      <c r="AM57" s="92">
        <v>23</v>
      </c>
      <c r="AN57" s="92">
        <v>263</v>
      </c>
      <c r="AO57" s="92">
        <f t="shared" si="0"/>
        <v>840</v>
      </c>
      <c r="AP57" s="92">
        <v>374</v>
      </c>
      <c r="AQ57" s="92">
        <v>466</v>
      </c>
      <c r="AR57" s="92">
        <v>124</v>
      </c>
      <c r="AS57" s="92">
        <v>43</v>
      </c>
      <c r="AT57" s="92">
        <v>81</v>
      </c>
      <c r="AU57" s="93" t="s">
        <v>293</v>
      </c>
      <c r="AV57" s="92">
        <v>74</v>
      </c>
      <c r="AW57" s="92">
        <v>74</v>
      </c>
      <c r="AX57" s="92">
        <v>74</v>
      </c>
      <c r="AY57" s="92">
        <v>134</v>
      </c>
      <c r="AZ57" s="92">
        <v>12</v>
      </c>
      <c r="BA57" s="92">
        <v>134</v>
      </c>
      <c r="BB57" s="92">
        <v>36</v>
      </c>
      <c r="BC57" s="92">
        <v>36</v>
      </c>
      <c r="BD57" s="92">
        <v>36</v>
      </c>
      <c r="BE57" s="92">
        <v>24</v>
      </c>
      <c r="BF57" s="92">
        <v>1</v>
      </c>
      <c r="BG57" s="92">
        <v>24</v>
      </c>
      <c r="BH57" s="92">
        <v>1</v>
      </c>
      <c r="BI57" s="92">
        <v>1</v>
      </c>
      <c r="BJ57" s="92">
        <v>1</v>
      </c>
      <c r="BK57" s="92">
        <v>152</v>
      </c>
      <c r="BL57" s="92">
        <v>39</v>
      </c>
      <c r="BM57" s="92">
        <v>152</v>
      </c>
      <c r="BN57" s="92">
        <v>143</v>
      </c>
      <c r="BO57" s="92">
        <v>36</v>
      </c>
      <c r="BP57" s="92">
        <v>143</v>
      </c>
      <c r="BQ57" s="107">
        <v>1</v>
      </c>
      <c r="BR57" s="109">
        <v>1</v>
      </c>
      <c r="BS57" s="109">
        <v>1</v>
      </c>
      <c r="BT57" s="109">
        <v>2</v>
      </c>
      <c r="BU57" s="109">
        <v>1</v>
      </c>
      <c r="BV57" s="109">
        <v>2</v>
      </c>
      <c r="BW57" s="92">
        <f t="shared" ref="BW57:BX59" si="149">Y57</f>
        <v>27</v>
      </c>
      <c r="BX57" s="92">
        <f>AL57</f>
        <v>286</v>
      </c>
      <c r="BY57" s="92">
        <f>AA57</f>
        <v>232</v>
      </c>
      <c r="BZ57" s="92">
        <f t="shared" si="126"/>
        <v>286</v>
      </c>
      <c r="CA57" s="92">
        <f t="shared" ref="CA57:CA58" si="150">AM57</f>
        <v>23</v>
      </c>
      <c r="CB57" s="92">
        <f t="shared" si="148"/>
        <v>840</v>
      </c>
      <c r="CC57" s="92">
        <f t="shared" si="137"/>
        <v>840</v>
      </c>
      <c r="CD57" s="92">
        <f t="shared" si="133"/>
        <v>840</v>
      </c>
      <c r="CE57" s="92">
        <f t="shared" si="146"/>
        <v>57</v>
      </c>
      <c r="CF57" s="92">
        <f t="shared" si="120"/>
        <v>57</v>
      </c>
      <c r="CG57" s="92">
        <f t="shared" si="121"/>
        <v>57</v>
      </c>
      <c r="CH57" s="92">
        <f t="shared" si="141"/>
        <v>567</v>
      </c>
      <c r="CI57" s="92">
        <f t="shared" si="141"/>
        <v>201</v>
      </c>
      <c r="CJ57" s="92">
        <f t="shared" si="141"/>
        <v>567</v>
      </c>
      <c r="CK57" s="87">
        <v>348</v>
      </c>
      <c r="CL57" s="87">
        <v>1724</v>
      </c>
      <c r="CM57" s="92">
        <v>94</v>
      </c>
      <c r="CN57" s="92">
        <v>1725</v>
      </c>
      <c r="CO57" s="92">
        <v>186</v>
      </c>
      <c r="CP57" s="92">
        <v>9764</v>
      </c>
      <c r="CQ57" s="92">
        <v>776</v>
      </c>
      <c r="CR57" s="92">
        <v>1036</v>
      </c>
      <c r="CS57" s="92">
        <v>6291</v>
      </c>
      <c r="CT57" s="92">
        <v>7357</v>
      </c>
      <c r="CU57" s="97">
        <v>348</v>
      </c>
      <c r="CV57" s="98">
        <v>885</v>
      </c>
      <c r="CW57" s="99">
        <f t="shared" si="8"/>
        <v>100</v>
      </c>
      <c r="CX57" s="87">
        <f t="shared" si="9"/>
        <v>10</v>
      </c>
      <c r="CY57" s="99">
        <f t="shared" si="10"/>
        <v>100</v>
      </c>
      <c r="CZ57" s="87" t="str">
        <f t="shared" si="11"/>
        <v>30</v>
      </c>
      <c r="DA57" s="99">
        <f t="shared" si="12"/>
        <v>95</v>
      </c>
      <c r="DB57" s="87" t="str">
        <f t="shared" si="13"/>
        <v>30</v>
      </c>
      <c r="DC57" s="99">
        <f t="shared" si="14"/>
        <v>58</v>
      </c>
      <c r="DD57" s="99" t="str">
        <f t="shared" si="15"/>
        <v>20</v>
      </c>
      <c r="DE57" s="99">
        <v>40</v>
      </c>
      <c r="DF57" s="87" t="str">
        <f t="shared" si="16"/>
        <v>10</v>
      </c>
      <c r="DG57" s="99">
        <v>40</v>
      </c>
      <c r="DH57" s="87" t="str">
        <f t="shared" si="17"/>
        <v>10</v>
      </c>
      <c r="DI57" s="99">
        <v>40</v>
      </c>
      <c r="DJ57" s="87" t="str">
        <f t="shared" si="18"/>
        <v>10</v>
      </c>
      <c r="DK57" s="99">
        <f t="shared" si="19"/>
        <v>43</v>
      </c>
      <c r="DL57" s="87" t="str">
        <f t="shared" si="20"/>
        <v>15</v>
      </c>
      <c r="DM57" s="99">
        <f t="shared" si="21"/>
        <v>66</v>
      </c>
      <c r="DN57" s="87" t="str">
        <f t="shared" si="56"/>
        <v>40</v>
      </c>
      <c r="DO57" s="99">
        <f t="shared" si="22"/>
        <v>86</v>
      </c>
      <c r="DP57" s="87" t="str">
        <f t="shared" si="23"/>
        <v>30</v>
      </c>
      <c r="DQ57" s="99">
        <f t="shared" si="24"/>
        <v>39</v>
      </c>
      <c r="DR57" s="87" t="str">
        <f t="shared" si="25"/>
        <v>10</v>
      </c>
      <c r="DS57" s="87">
        <f t="shared" si="26"/>
        <v>215</v>
      </c>
      <c r="DT57" s="92">
        <v>7507</v>
      </c>
      <c r="DU57" s="92">
        <v>0</v>
      </c>
      <c r="DV57" s="92">
        <v>63063</v>
      </c>
      <c r="DW57" s="92">
        <v>1945</v>
      </c>
      <c r="DX57" s="92">
        <v>0</v>
      </c>
      <c r="DY57" s="99">
        <f t="shared" si="27"/>
        <v>10</v>
      </c>
      <c r="DZ57" s="100" t="str">
        <f t="shared" si="28"/>
        <v>5</v>
      </c>
      <c r="EA57" s="99">
        <f>ROUND(IFERROR(DU57/DW57,0)*100,0)</f>
        <v>0</v>
      </c>
      <c r="EB57" s="100" t="str">
        <f t="shared" si="30"/>
        <v>0</v>
      </c>
      <c r="EC57" s="99">
        <f t="shared" si="139"/>
        <v>0</v>
      </c>
      <c r="ED57" s="92" t="str">
        <f t="shared" si="32"/>
        <v>0</v>
      </c>
      <c r="EE57" s="100">
        <f t="shared" si="33"/>
        <v>5</v>
      </c>
      <c r="EF57" s="87">
        <f t="shared" si="34"/>
        <v>220</v>
      </c>
      <c r="EG57" s="110">
        <v>38530</v>
      </c>
      <c r="EH57" s="111">
        <v>769481</v>
      </c>
      <c r="EI57" s="103">
        <f t="shared" si="35"/>
        <v>5007</v>
      </c>
      <c r="EJ57" s="104" t="str">
        <f t="shared" si="36"/>
        <v>30</v>
      </c>
      <c r="EK57" s="109">
        <v>15</v>
      </c>
      <c r="EL57" s="100" t="str">
        <f t="shared" si="37"/>
        <v>30</v>
      </c>
      <c r="EM57" s="106">
        <v>16</v>
      </c>
      <c r="EN57" s="99">
        <f t="shared" si="38"/>
        <v>6</v>
      </c>
      <c r="EO57" s="100" t="str">
        <f t="shared" si="39"/>
        <v>5</v>
      </c>
      <c r="EP57" s="106">
        <v>27</v>
      </c>
      <c r="EQ57" s="99">
        <f t="shared" si="40"/>
        <v>100</v>
      </c>
      <c r="ER57" s="100">
        <f t="shared" si="41"/>
        <v>10</v>
      </c>
      <c r="ES57" s="106">
        <v>31</v>
      </c>
      <c r="ET57" s="99">
        <f t="shared" si="42"/>
        <v>11</v>
      </c>
      <c r="EU57" s="100" t="str">
        <f t="shared" si="43"/>
        <v>10</v>
      </c>
      <c r="EV57" s="106">
        <v>112</v>
      </c>
      <c r="EW57" s="99">
        <f t="shared" si="44"/>
        <v>43</v>
      </c>
      <c r="EX57" s="100" t="str">
        <f t="shared" si="45"/>
        <v>25</v>
      </c>
      <c r="EY57" s="107">
        <v>0</v>
      </c>
      <c r="EZ57" s="92" t="str">
        <f t="shared" si="46"/>
        <v>0</v>
      </c>
      <c r="FA57" s="107">
        <v>0</v>
      </c>
      <c r="FB57" s="92" t="str">
        <f t="shared" si="47"/>
        <v>0</v>
      </c>
      <c r="FC57" s="107">
        <v>0</v>
      </c>
      <c r="FD57" s="92" t="str">
        <f t="shared" si="48"/>
        <v>0</v>
      </c>
      <c r="FE57" s="100">
        <f t="shared" si="49"/>
        <v>65</v>
      </c>
      <c r="FF57" s="100">
        <f t="shared" si="50"/>
        <v>45</v>
      </c>
      <c r="FG57" s="100">
        <f t="shared" si="51"/>
        <v>110</v>
      </c>
      <c r="FH57" s="108">
        <f t="shared" si="52"/>
        <v>330</v>
      </c>
      <c r="FI57" s="86"/>
      <c r="FJ57" s="116"/>
    </row>
    <row r="58" spans="1:166" ht="14.4" x14ac:dyDescent="0.3">
      <c r="A58" s="43">
        <v>55</v>
      </c>
      <c r="B58" s="43" t="s">
        <v>148</v>
      </c>
      <c r="C58" s="117" t="s">
        <v>294</v>
      </c>
      <c r="D58" s="121">
        <v>22</v>
      </c>
      <c r="E58" s="121">
        <v>170</v>
      </c>
      <c r="F58" s="121">
        <v>624</v>
      </c>
      <c r="G58" s="122">
        <v>273</v>
      </c>
      <c r="H58" s="122">
        <v>184</v>
      </c>
      <c r="I58" s="102">
        <v>591</v>
      </c>
      <c r="J58" s="88">
        <v>21</v>
      </c>
      <c r="K58" s="88">
        <v>48</v>
      </c>
      <c r="L58" s="88">
        <v>337</v>
      </c>
      <c r="M58" s="88">
        <v>343</v>
      </c>
      <c r="N58" s="88">
        <v>16</v>
      </c>
      <c r="O58" s="88">
        <v>43</v>
      </c>
      <c r="P58" s="90" t="s">
        <v>295</v>
      </c>
      <c r="Q58" s="90">
        <v>22</v>
      </c>
      <c r="R58" s="90">
        <v>174</v>
      </c>
      <c r="S58" s="90">
        <v>154</v>
      </c>
      <c r="T58" s="90">
        <v>20</v>
      </c>
      <c r="U58" s="90">
        <v>0</v>
      </c>
      <c r="V58" s="90">
        <v>0</v>
      </c>
      <c r="W58" s="90">
        <v>0</v>
      </c>
      <c r="X58" s="89" t="s">
        <v>457</v>
      </c>
      <c r="Y58" s="90">
        <v>22</v>
      </c>
      <c r="Z58" s="90">
        <v>170</v>
      </c>
      <c r="AA58" s="90"/>
      <c r="AB58" s="90"/>
      <c r="AC58" s="90"/>
      <c r="AD58" s="90"/>
      <c r="AE58" s="90">
        <v>586</v>
      </c>
      <c r="AF58" s="90">
        <v>585</v>
      </c>
      <c r="AG58" s="90">
        <v>586</v>
      </c>
      <c r="AH58" s="90">
        <v>64</v>
      </c>
      <c r="AI58" s="90"/>
      <c r="AJ58" s="90"/>
      <c r="AK58" s="90"/>
      <c r="AL58" s="92">
        <v>177</v>
      </c>
      <c r="AM58" s="92">
        <v>20</v>
      </c>
      <c r="AN58" s="92">
        <v>157</v>
      </c>
      <c r="AO58" s="92">
        <f t="shared" si="0"/>
        <v>642</v>
      </c>
      <c r="AP58" s="92">
        <v>337</v>
      </c>
      <c r="AQ58" s="92">
        <v>305</v>
      </c>
      <c r="AR58" s="92">
        <v>275</v>
      </c>
      <c r="AS58" s="92">
        <v>47</v>
      </c>
      <c r="AT58" s="92">
        <v>228</v>
      </c>
      <c r="AU58" s="93" t="s">
        <v>414</v>
      </c>
      <c r="AV58" s="92" t="s">
        <v>420</v>
      </c>
      <c r="AW58" s="92" t="s">
        <v>420</v>
      </c>
      <c r="AX58" s="92" t="s">
        <v>420</v>
      </c>
      <c r="AY58" s="92" t="s">
        <v>420</v>
      </c>
      <c r="AZ58" s="92" t="s">
        <v>420</v>
      </c>
      <c r="BA58" s="92" t="s">
        <v>420</v>
      </c>
      <c r="BB58" s="92" t="s">
        <v>420</v>
      </c>
      <c r="BC58" s="92" t="s">
        <v>420</v>
      </c>
      <c r="BD58" s="92" t="s">
        <v>420</v>
      </c>
      <c r="BE58" s="92" t="s">
        <v>420</v>
      </c>
      <c r="BF58" s="92" t="s">
        <v>420</v>
      </c>
      <c r="BG58" s="92" t="s">
        <v>420</v>
      </c>
      <c r="BH58" s="92" t="s">
        <v>420</v>
      </c>
      <c r="BI58" s="92" t="s">
        <v>420</v>
      </c>
      <c r="BJ58" s="92" t="s">
        <v>420</v>
      </c>
      <c r="BK58" s="92" t="s">
        <v>420</v>
      </c>
      <c r="BL58" s="92" t="s">
        <v>420</v>
      </c>
      <c r="BM58" s="92" t="s">
        <v>420</v>
      </c>
      <c r="BN58" s="92">
        <v>45</v>
      </c>
      <c r="BO58" s="92">
        <v>27</v>
      </c>
      <c r="BP58" s="92">
        <v>47</v>
      </c>
      <c r="BQ58" s="107">
        <v>1</v>
      </c>
      <c r="BR58" s="109">
        <v>1</v>
      </c>
      <c r="BS58" s="109">
        <v>1</v>
      </c>
      <c r="BT58" s="109">
        <v>0</v>
      </c>
      <c r="BU58" s="109">
        <v>0</v>
      </c>
      <c r="BV58" s="109">
        <v>0</v>
      </c>
      <c r="BW58" s="92">
        <f t="shared" si="149"/>
        <v>22</v>
      </c>
      <c r="BX58" s="92">
        <f t="shared" si="149"/>
        <v>170</v>
      </c>
      <c r="BY58" s="92">
        <f t="shared" ref="BY58:BY63" si="151">BX58</f>
        <v>170</v>
      </c>
      <c r="BZ58" s="92">
        <f t="shared" si="126"/>
        <v>170</v>
      </c>
      <c r="CA58" s="92">
        <f t="shared" si="150"/>
        <v>20</v>
      </c>
      <c r="CB58" s="92">
        <f t="shared" ref="CB58:CE65" si="152">AE58</f>
        <v>586</v>
      </c>
      <c r="CC58" s="92">
        <f t="shared" si="152"/>
        <v>585</v>
      </c>
      <c r="CD58" s="92">
        <f t="shared" si="152"/>
        <v>586</v>
      </c>
      <c r="CE58" s="92">
        <f t="shared" si="152"/>
        <v>64</v>
      </c>
      <c r="CF58" s="92">
        <f t="shared" si="120"/>
        <v>64</v>
      </c>
      <c r="CG58" s="92">
        <f t="shared" si="121"/>
        <v>64</v>
      </c>
      <c r="CH58" s="92">
        <f t="shared" si="141"/>
        <v>0</v>
      </c>
      <c r="CI58" s="92">
        <f t="shared" si="141"/>
        <v>0</v>
      </c>
      <c r="CJ58" s="92">
        <f t="shared" si="141"/>
        <v>0</v>
      </c>
      <c r="CK58" s="87">
        <v>16</v>
      </c>
      <c r="CL58" s="87">
        <v>1150</v>
      </c>
      <c r="CM58" s="92">
        <v>15</v>
      </c>
      <c r="CN58" s="92">
        <v>1151</v>
      </c>
      <c r="CO58" s="92">
        <v>32</v>
      </c>
      <c r="CP58" s="92">
        <v>11821</v>
      </c>
      <c r="CQ58" s="92">
        <v>2591</v>
      </c>
      <c r="CR58" s="92">
        <v>1243</v>
      </c>
      <c r="CS58" s="92">
        <v>7784</v>
      </c>
      <c r="CT58" s="92">
        <v>9186</v>
      </c>
      <c r="CU58" s="97">
        <v>650</v>
      </c>
      <c r="CV58" s="98">
        <v>1636</v>
      </c>
      <c r="CW58" s="99">
        <f t="shared" si="8"/>
        <v>100</v>
      </c>
      <c r="CX58" s="87">
        <f t="shared" si="9"/>
        <v>10</v>
      </c>
      <c r="CY58" s="99">
        <f t="shared" si="10"/>
        <v>100</v>
      </c>
      <c r="CZ58" s="87" t="str">
        <f t="shared" si="11"/>
        <v>30</v>
      </c>
      <c r="DA58" s="99">
        <f t="shared" si="12"/>
        <v>96</v>
      </c>
      <c r="DB58" s="87" t="str">
        <f t="shared" si="13"/>
        <v>30</v>
      </c>
      <c r="DC58" s="99">
        <f t="shared" si="14"/>
        <v>0</v>
      </c>
      <c r="DD58" s="99">
        <f t="shared" si="15"/>
        <v>-30</v>
      </c>
      <c r="DE58" s="99">
        <f t="shared" ref="DE58:DE70" si="153">ROUND(IFERROR(CK58/CL58*100,0),0)</f>
        <v>1</v>
      </c>
      <c r="DF58" s="87" t="str">
        <f t="shared" si="16"/>
        <v>0</v>
      </c>
      <c r="DG58" s="99">
        <f t="shared" ref="DG58:DG70" si="154">ROUND(IFERROR(CM58/CN58*100,0),0)</f>
        <v>1</v>
      </c>
      <c r="DH58" s="87" t="str">
        <f t="shared" si="17"/>
        <v>0</v>
      </c>
      <c r="DI58" s="99">
        <f t="shared" ref="DI58:DI70" si="155">ROUND(IFERROR(CO58/CP58*100,0),0)</f>
        <v>0</v>
      </c>
      <c r="DJ58" s="87" t="str">
        <f t="shared" si="18"/>
        <v>0</v>
      </c>
      <c r="DK58" s="99">
        <f t="shared" si="19"/>
        <v>68</v>
      </c>
      <c r="DL58" s="87" t="str">
        <f t="shared" si="20"/>
        <v>20</v>
      </c>
      <c r="DM58" s="99">
        <f t="shared" si="21"/>
        <v>70</v>
      </c>
      <c r="DN58" s="87" t="str">
        <f t="shared" si="56"/>
        <v>40</v>
      </c>
      <c r="DO58" s="99">
        <f t="shared" si="22"/>
        <v>85</v>
      </c>
      <c r="DP58" s="87" t="str">
        <f t="shared" si="23"/>
        <v>30</v>
      </c>
      <c r="DQ58" s="99">
        <f t="shared" si="24"/>
        <v>40</v>
      </c>
      <c r="DR58" s="87" t="str">
        <f t="shared" si="25"/>
        <v>10</v>
      </c>
      <c r="DS58" s="87">
        <f t="shared" si="26"/>
        <v>140</v>
      </c>
      <c r="DT58" s="92">
        <v>9327</v>
      </c>
      <c r="DU58" s="92">
        <v>0</v>
      </c>
      <c r="DV58" s="92">
        <v>90392</v>
      </c>
      <c r="DW58" s="92">
        <v>0</v>
      </c>
      <c r="DX58" s="92">
        <v>0</v>
      </c>
      <c r="DY58" s="99">
        <f t="shared" si="27"/>
        <v>9</v>
      </c>
      <c r="DZ58" s="100" t="str">
        <f t="shared" si="28"/>
        <v>5</v>
      </c>
      <c r="EA58" s="99">
        <v>100</v>
      </c>
      <c r="EB58" s="100" t="str">
        <f t="shared" si="30"/>
        <v>20</v>
      </c>
      <c r="EC58" s="99">
        <f t="shared" si="139"/>
        <v>0</v>
      </c>
      <c r="ED58" s="92" t="str">
        <f t="shared" si="32"/>
        <v>0</v>
      </c>
      <c r="EE58" s="100">
        <f t="shared" si="33"/>
        <v>25</v>
      </c>
      <c r="EF58" s="87">
        <f t="shared" si="34"/>
        <v>165</v>
      </c>
      <c r="EG58" s="110">
        <v>41603</v>
      </c>
      <c r="EH58" s="111">
        <v>674126</v>
      </c>
      <c r="EI58" s="103">
        <f t="shared" si="35"/>
        <v>6171</v>
      </c>
      <c r="EJ58" s="104" t="str">
        <f t="shared" si="36"/>
        <v>30</v>
      </c>
      <c r="EK58" s="109">
        <v>18</v>
      </c>
      <c r="EL58" s="100" t="str">
        <f t="shared" si="37"/>
        <v>30</v>
      </c>
      <c r="EM58" s="106">
        <v>18</v>
      </c>
      <c r="EN58" s="99">
        <f t="shared" si="38"/>
        <v>11</v>
      </c>
      <c r="EO58" s="100" t="str">
        <f t="shared" si="39"/>
        <v>5</v>
      </c>
      <c r="EP58" s="106">
        <v>22</v>
      </c>
      <c r="EQ58" s="99">
        <f t="shared" si="40"/>
        <v>100</v>
      </c>
      <c r="ER58" s="100">
        <f t="shared" si="41"/>
        <v>10</v>
      </c>
      <c r="ES58" s="106">
        <v>24</v>
      </c>
      <c r="ET58" s="99">
        <f t="shared" si="42"/>
        <v>14</v>
      </c>
      <c r="EU58" s="100" t="str">
        <f t="shared" si="43"/>
        <v>10</v>
      </c>
      <c r="EV58" s="106">
        <v>42</v>
      </c>
      <c r="EW58" s="99">
        <f t="shared" si="44"/>
        <v>22</v>
      </c>
      <c r="EX58" s="100" t="str">
        <f t="shared" si="45"/>
        <v>15</v>
      </c>
      <c r="EY58" s="107">
        <v>15</v>
      </c>
      <c r="EZ58" s="92" t="str">
        <f t="shared" si="46"/>
        <v>30</v>
      </c>
      <c r="FA58" s="107">
        <v>30</v>
      </c>
      <c r="FB58" s="92" t="str">
        <f t="shared" si="47"/>
        <v>10</v>
      </c>
      <c r="FC58" s="107">
        <v>65</v>
      </c>
      <c r="FD58" s="92" t="str">
        <f t="shared" si="48"/>
        <v>20</v>
      </c>
      <c r="FE58" s="100">
        <f t="shared" si="49"/>
        <v>65</v>
      </c>
      <c r="FF58" s="100">
        <f t="shared" si="50"/>
        <v>95</v>
      </c>
      <c r="FG58" s="100">
        <f t="shared" si="51"/>
        <v>160</v>
      </c>
      <c r="FH58" s="108">
        <f t="shared" si="52"/>
        <v>325</v>
      </c>
      <c r="FI58" s="86"/>
      <c r="FJ58" s="116"/>
    </row>
    <row r="59" spans="1:166" ht="14.4" x14ac:dyDescent="0.3">
      <c r="A59" s="43">
        <v>56</v>
      </c>
      <c r="B59" s="43" t="s">
        <v>154</v>
      </c>
      <c r="C59" s="117" t="s">
        <v>296</v>
      </c>
      <c r="D59" s="121">
        <v>32</v>
      </c>
      <c r="E59" s="121">
        <v>441</v>
      </c>
      <c r="F59" s="121">
        <v>883</v>
      </c>
      <c r="G59" s="122">
        <v>155</v>
      </c>
      <c r="H59" s="122">
        <v>170</v>
      </c>
      <c r="I59" s="102">
        <v>1378</v>
      </c>
      <c r="J59" s="88">
        <v>35</v>
      </c>
      <c r="K59" s="88">
        <v>445</v>
      </c>
      <c r="L59" s="88">
        <v>643</v>
      </c>
      <c r="M59" s="88">
        <v>594</v>
      </c>
      <c r="N59" s="88">
        <v>291</v>
      </c>
      <c r="O59" s="88">
        <v>57</v>
      </c>
      <c r="P59" s="89" t="s">
        <v>297</v>
      </c>
      <c r="Q59" s="90">
        <v>31</v>
      </c>
      <c r="R59" s="90">
        <v>475</v>
      </c>
      <c r="S59" s="90">
        <v>441</v>
      </c>
      <c r="T59" s="90">
        <v>34</v>
      </c>
      <c r="U59" s="90">
        <v>66</v>
      </c>
      <c r="V59" s="90">
        <v>76</v>
      </c>
      <c r="W59" s="90">
        <v>365</v>
      </c>
      <c r="X59" s="89" t="s">
        <v>298</v>
      </c>
      <c r="Y59" s="89">
        <v>32</v>
      </c>
      <c r="Z59" s="89">
        <v>443</v>
      </c>
      <c r="AA59" s="89"/>
      <c r="AB59" s="89"/>
      <c r="AC59" s="89">
        <v>407</v>
      </c>
      <c r="AD59" s="89">
        <v>36</v>
      </c>
      <c r="AE59" s="89">
        <v>838</v>
      </c>
      <c r="AF59" s="89"/>
      <c r="AG59" s="89"/>
      <c r="AH59" s="89">
        <v>62</v>
      </c>
      <c r="AI59" s="89"/>
      <c r="AJ59" s="89"/>
      <c r="AK59" s="89"/>
      <c r="AL59" s="92">
        <v>445</v>
      </c>
      <c r="AM59" s="92">
        <v>36</v>
      </c>
      <c r="AN59" s="92">
        <v>409</v>
      </c>
      <c r="AO59" s="92">
        <f t="shared" si="0"/>
        <v>1260</v>
      </c>
      <c r="AP59" s="92">
        <v>643</v>
      </c>
      <c r="AQ59" s="92">
        <v>617</v>
      </c>
      <c r="AR59" s="92">
        <v>148</v>
      </c>
      <c r="AS59" s="92">
        <v>56</v>
      </c>
      <c r="AT59" s="92">
        <v>92</v>
      </c>
      <c r="AU59" s="93" t="s">
        <v>299</v>
      </c>
      <c r="AV59" s="92">
        <v>226</v>
      </c>
      <c r="AW59" s="92">
        <v>116</v>
      </c>
      <c r="AX59" s="92">
        <v>116</v>
      </c>
      <c r="AY59" s="92">
        <v>82</v>
      </c>
      <c r="AZ59" s="92">
        <v>82</v>
      </c>
      <c r="BA59" s="92">
        <v>82</v>
      </c>
      <c r="BB59" s="92">
        <v>93</v>
      </c>
      <c r="BC59" s="92">
        <v>26</v>
      </c>
      <c r="BD59" s="92">
        <v>26</v>
      </c>
      <c r="BE59" s="92">
        <v>1</v>
      </c>
      <c r="BF59" s="92">
        <v>1</v>
      </c>
      <c r="BG59" s="92">
        <v>1</v>
      </c>
      <c r="BH59" s="92">
        <v>1</v>
      </c>
      <c r="BI59" s="92">
        <v>1</v>
      </c>
      <c r="BJ59" s="92">
        <v>1</v>
      </c>
      <c r="BK59" s="92">
        <v>8</v>
      </c>
      <c r="BL59" s="92">
        <v>8</v>
      </c>
      <c r="BM59" s="92">
        <v>8</v>
      </c>
      <c r="BN59" s="92">
        <v>14</v>
      </c>
      <c r="BO59" s="92">
        <v>14</v>
      </c>
      <c r="BP59" s="92">
        <v>14</v>
      </c>
      <c r="BQ59" s="107">
        <v>10</v>
      </c>
      <c r="BR59" s="109">
        <v>7</v>
      </c>
      <c r="BS59" s="109">
        <v>10</v>
      </c>
      <c r="BT59" s="109">
        <v>4</v>
      </c>
      <c r="BU59" s="109">
        <v>4</v>
      </c>
      <c r="BV59" s="109">
        <v>4</v>
      </c>
      <c r="BW59" s="92">
        <f t="shared" si="149"/>
        <v>32</v>
      </c>
      <c r="BX59" s="92">
        <f t="shared" si="149"/>
        <v>443</v>
      </c>
      <c r="BY59" s="92">
        <f t="shared" si="151"/>
        <v>443</v>
      </c>
      <c r="BZ59" s="92">
        <f t="shared" si="126"/>
        <v>443</v>
      </c>
      <c r="CA59" s="92">
        <f t="shared" ref="CA59:CB59" si="156">AD59</f>
        <v>36</v>
      </c>
      <c r="CB59" s="92">
        <f t="shared" si="156"/>
        <v>838</v>
      </c>
      <c r="CC59" s="92">
        <f t="shared" ref="CC59:CC63" si="157">CB59</f>
        <v>838</v>
      </c>
      <c r="CD59" s="92">
        <f t="shared" ref="CD59:CD68" si="158">CB59</f>
        <v>838</v>
      </c>
      <c r="CE59" s="92">
        <f t="shared" si="152"/>
        <v>62</v>
      </c>
      <c r="CF59" s="92">
        <f t="shared" si="120"/>
        <v>62</v>
      </c>
      <c r="CG59" s="92">
        <f t="shared" si="121"/>
        <v>62</v>
      </c>
      <c r="CH59" s="92">
        <f t="shared" si="141"/>
        <v>439</v>
      </c>
      <c r="CI59" s="92">
        <f t="shared" si="141"/>
        <v>259</v>
      </c>
      <c r="CJ59" s="92">
        <f t="shared" si="141"/>
        <v>262</v>
      </c>
      <c r="CK59" s="87">
        <v>1408</v>
      </c>
      <c r="CL59" s="87">
        <v>1897</v>
      </c>
      <c r="CM59" s="92">
        <v>1373</v>
      </c>
      <c r="CN59" s="92">
        <v>1898</v>
      </c>
      <c r="CO59" s="92">
        <v>13711</v>
      </c>
      <c r="CP59" s="92">
        <v>26335</v>
      </c>
      <c r="CQ59" s="92">
        <v>5509</v>
      </c>
      <c r="CR59" s="92">
        <v>1071</v>
      </c>
      <c r="CS59" s="92">
        <v>12777</v>
      </c>
      <c r="CT59" s="92">
        <v>13447</v>
      </c>
      <c r="CU59" s="97">
        <v>1054</v>
      </c>
      <c r="CV59" s="98">
        <v>2446</v>
      </c>
      <c r="CW59" s="99">
        <f t="shared" si="8"/>
        <v>100</v>
      </c>
      <c r="CX59" s="87">
        <f t="shared" si="9"/>
        <v>10</v>
      </c>
      <c r="CY59" s="99">
        <f t="shared" si="10"/>
        <v>100</v>
      </c>
      <c r="CZ59" s="87" t="str">
        <f t="shared" si="11"/>
        <v>30</v>
      </c>
      <c r="DA59" s="99">
        <f t="shared" si="12"/>
        <v>98</v>
      </c>
      <c r="DB59" s="87" t="str">
        <f t="shared" si="13"/>
        <v>30</v>
      </c>
      <c r="DC59" s="99">
        <f t="shared" si="14"/>
        <v>59</v>
      </c>
      <c r="DD59" s="99" t="str">
        <f t="shared" si="15"/>
        <v>20</v>
      </c>
      <c r="DE59" s="99">
        <f t="shared" si="153"/>
        <v>74</v>
      </c>
      <c r="DF59" s="87" t="str">
        <f t="shared" si="16"/>
        <v>20</v>
      </c>
      <c r="DG59" s="99">
        <f t="shared" si="154"/>
        <v>72</v>
      </c>
      <c r="DH59" s="87" t="str">
        <f t="shared" si="17"/>
        <v>20</v>
      </c>
      <c r="DI59" s="99">
        <f t="shared" si="155"/>
        <v>52</v>
      </c>
      <c r="DJ59" s="87" t="str">
        <f t="shared" si="18"/>
        <v>15</v>
      </c>
      <c r="DK59" s="99">
        <f t="shared" si="19"/>
        <v>84</v>
      </c>
      <c r="DL59" s="87" t="str">
        <f t="shared" si="20"/>
        <v>20</v>
      </c>
      <c r="DM59" s="99">
        <f t="shared" si="21"/>
        <v>84</v>
      </c>
      <c r="DN59" s="87" t="str">
        <f t="shared" si="56"/>
        <v>50</v>
      </c>
      <c r="DO59" s="99">
        <f t="shared" si="22"/>
        <v>95</v>
      </c>
      <c r="DP59" s="87" t="str">
        <f t="shared" si="23"/>
        <v>30</v>
      </c>
      <c r="DQ59" s="99">
        <f t="shared" si="24"/>
        <v>43</v>
      </c>
      <c r="DR59" s="87" t="str">
        <f t="shared" si="25"/>
        <v>15</v>
      </c>
      <c r="DS59" s="87">
        <f t="shared" si="26"/>
        <v>260</v>
      </c>
      <c r="DT59" s="92">
        <v>14541</v>
      </c>
      <c r="DU59" s="92">
        <v>0</v>
      </c>
      <c r="DV59" s="92">
        <v>101603</v>
      </c>
      <c r="DW59" s="92">
        <v>2465</v>
      </c>
      <c r="DX59" s="92">
        <v>1840</v>
      </c>
      <c r="DY59" s="99">
        <f t="shared" si="27"/>
        <v>14</v>
      </c>
      <c r="DZ59" s="100" t="str">
        <f t="shared" si="28"/>
        <v>10</v>
      </c>
      <c r="EA59" s="99">
        <f>ROUND(IFERROR(DU59/DW59,0)*100,0)</f>
        <v>0</v>
      </c>
      <c r="EB59" s="100" t="str">
        <f t="shared" si="30"/>
        <v>0</v>
      </c>
      <c r="EC59" s="99">
        <f t="shared" si="139"/>
        <v>2</v>
      </c>
      <c r="ED59" s="92" t="str">
        <f t="shared" si="32"/>
        <v>0</v>
      </c>
      <c r="EE59" s="100">
        <f t="shared" si="33"/>
        <v>10</v>
      </c>
      <c r="EF59" s="87">
        <f t="shared" si="34"/>
        <v>270</v>
      </c>
      <c r="EG59" s="110">
        <v>49736</v>
      </c>
      <c r="EH59" s="111">
        <v>760666</v>
      </c>
      <c r="EI59" s="103">
        <f t="shared" si="35"/>
        <v>6538</v>
      </c>
      <c r="EJ59" s="104" t="str">
        <f t="shared" si="36"/>
        <v>30</v>
      </c>
      <c r="EK59" s="109">
        <v>52</v>
      </c>
      <c r="EL59" s="100" t="str">
        <f t="shared" si="37"/>
        <v>30</v>
      </c>
      <c r="EM59" s="106">
        <v>24</v>
      </c>
      <c r="EN59" s="99">
        <f t="shared" si="38"/>
        <v>5</v>
      </c>
      <c r="EO59" s="100" t="str">
        <f t="shared" si="39"/>
        <v>0</v>
      </c>
      <c r="EP59" s="106">
        <v>32</v>
      </c>
      <c r="EQ59" s="99">
        <f t="shared" si="40"/>
        <v>100</v>
      </c>
      <c r="ER59" s="100">
        <f t="shared" si="41"/>
        <v>10</v>
      </c>
      <c r="ES59" s="106">
        <v>176</v>
      </c>
      <c r="ET59" s="99">
        <f t="shared" si="42"/>
        <v>40</v>
      </c>
      <c r="EU59" s="100" t="str">
        <f t="shared" si="43"/>
        <v>20</v>
      </c>
      <c r="EV59" s="106">
        <v>476</v>
      </c>
      <c r="EW59" s="99">
        <f t="shared" si="44"/>
        <v>100</v>
      </c>
      <c r="EX59" s="100" t="str">
        <f t="shared" si="45"/>
        <v>50</v>
      </c>
      <c r="EY59" s="107">
        <v>0</v>
      </c>
      <c r="EZ59" s="92" t="str">
        <f t="shared" si="46"/>
        <v>0</v>
      </c>
      <c r="FA59" s="107">
        <v>0</v>
      </c>
      <c r="FB59" s="92" t="str">
        <f t="shared" si="47"/>
        <v>0</v>
      </c>
      <c r="FC59" s="107">
        <v>0</v>
      </c>
      <c r="FD59" s="92" t="str">
        <f t="shared" si="48"/>
        <v>0</v>
      </c>
      <c r="FE59" s="100">
        <f t="shared" si="49"/>
        <v>60</v>
      </c>
      <c r="FF59" s="100">
        <f t="shared" si="50"/>
        <v>80</v>
      </c>
      <c r="FG59" s="100">
        <f t="shared" si="51"/>
        <v>140</v>
      </c>
      <c r="FH59" s="108">
        <f t="shared" si="52"/>
        <v>410</v>
      </c>
      <c r="FI59" s="86"/>
      <c r="FJ59" s="116"/>
    </row>
    <row r="60" spans="1:166" ht="14.4" x14ac:dyDescent="0.3">
      <c r="A60" s="43">
        <v>57</v>
      </c>
      <c r="B60" s="43" t="s">
        <v>125</v>
      </c>
      <c r="C60" s="117" t="s">
        <v>300</v>
      </c>
      <c r="D60" s="121">
        <v>33</v>
      </c>
      <c r="E60" s="121">
        <v>341</v>
      </c>
      <c r="F60" s="121">
        <v>1009</v>
      </c>
      <c r="G60" s="122">
        <v>424</v>
      </c>
      <c r="H60" s="122">
        <v>263</v>
      </c>
      <c r="I60" s="102">
        <v>1495</v>
      </c>
      <c r="J60" s="88">
        <v>33</v>
      </c>
      <c r="K60" s="88">
        <v>342</v>
      </c>
      <c r="L60" s="88">
        <v>713</v>
      </c>
      <c r="M60" s="88">
        <v>339</v>
      </c>
      <c r="N60" s="88">
        <v>1409</v>
      </c>
      <c r="O60" s="88">
        <v>71</v>
      </c>
      <c r="P60" s="89" t="s">
        <v>301</v>
      </c>
      <c r="Q60" s="90">
        <v>32</v>
      </c>
      <c r="R60" s="90">
        <v>2673</v>
      </c>
      <c r="S60" s="90">
        <v>296</v>
      </c>
      <c r="T60" s="90">
        <v>2377</v>
      </c>
      <c r="U60" s="90">
        <v>887</v>
      </c>
      <c r="V60" s="90">
        <v>124</v>
      </c>
      <c r="W60" s="90">
        <v>0</v>
      </c>
      <c r="X60" s="89" t="s">
        <v>302</v>
      </c>
      <c r="Y60" s="89"/>
      <c r="Z60" s="90"/>
      <c r="AA60" s="90"/>
      <c r="AB60" s="90"/>
      <c r="AC60" s="90"/>
      <c r="AD60" s="90"/>
      <c r="AE60" s="90"/>
      <c r="AF60" s="90"/>
      <c r="AG60" s="90"/>
      <c r="AH60" s="90">
        <v>113</v>
      </c>
      <c r="AI60" s="90"/>
      <c r="AJ60" s="90"/>
      <c r="AK60" s="90"/>
      <c r="AL60" s="92">
        <v>342</v>
      </c>
      <c r="AM60" s="92">
        <v>46</v>
      </c>
      <c r="AN60" s="92">
        <v>296</v>
      </c>
      <c r="AO60" s="92">
        <f t="shared" si="0"/>
        <v>1016</v>
      </c>
      <c r="AP60" s="92">
        <v>333</v>
      </c>
      <c r="AQ60" s="92">
        <v>683</v>
      </c>
      <c r="AR60" s="92">
        <v>526</v>
      </c>
      <c r="AS60" s="92">
        <v>90</v>
      </c>
      <c r="AT60" s="92">
        <v>436</v>
      </c>
      <c r="AU60" s="93" t="s">
        <v>303</v>
      </c>
      <c r="AV60" s="92">
        <v>201</v>
      </c>
      <c r="AW60" s="92">
        <v>195</v>
      </c>
      <c r="AX60" s="92">
        <v>200</v>
      </c>
      <c r="AY60" s="92">
        <v>161</v>
      </c>
      <c r="AZ60" s="92">
        <v>136</v>
      </c>
      <c r="BA60" s="92">
        <v>161</v>
      </c>
      <c r="BB60" s="92">
        <v>44</v>
      </c>
      <c r="BC60" s="92">
        <v>44</v>
      </c>
      <c r="BD60" s="92">
        <v>44</v>
      </c>
      <c r="BE60" s="92">
        <v>0</v>
      </c>
      <c r="BF60" s="92">
        <v>0</v>
      </c>
      <c r="BG60" s="92">
        <v>0</v>
      </c>
      <c r="BH60" s="92">
        <v>38</v>
      </c>
      <c r="BI60" s="92">
        <v>38</v>
      </c>
      <c r="BJ60" s="92">
        <v>38</v>
      </c>
      <c r="BK60" s="92">
        <v>131</v>
      </c>
      <c r="BL60" s="92">
        <v>131</v>
      </c>
      <c r="BM60" s="92">
        <v>131</v>
      </c>
      <c r="BN60" s="92">
        <v>233</v>
      </c>
      <c r="BO60" s="92">
        <v>83</v>
      </c>
      <c r="BP60" s="92">
        <v>233</v>
      </c>
      <c r="BQ60" s="94">
        <v>1</v>
      </c>
      <c r="BR60" s="94">
        <v>1</v>
      </c>
      <c r="BS60" s="94">
        <v>1</v>
      </c>
      <c r="BT60" s="94">
        <v>10</v>
      </c>
      <c r="BU60" s="94">
        <v>8</v>
      </c>
      <c r="BV60" s="94">
        <v>9</v>
      </c>
      <c r="BW60" s="92">
        <f t="shared" ref="BW60:BW61" si="159">J60</f>
        <v>33</v>
      </c>
      <c r="BX60" s="92">
        <f t="shared" ref="BX60:BX63" si="160">AL60</f>
        <v>342</v>
      </c>
      <c r="BY60" s="92">
        <f t="shared" si="151"/>
        <v>342</v>
      </c>
      <c r="BZ60" s="92">
        <f t="shared" si="126"/>
        <v>342</v>
      </c>
      <c r="CA60" s="92">
        <f t="shared" ref="CA60:CA63" si="161">AM60</f>
        <v>46</v>
      </c>
      <c r="CB60" s="92">
        <f t="shared" ref="CB60:CB61" si="162">AO60</f>
        <v>1016</v>
      </c>
      <c r="CC60" s="92">
        <f t="shared" si="157"/>
        <v>1016</v>
      </c>
      <c r="CD60" s="92">
        <f t="shared" si="158"/>
        <v>1016</v>
      </c>
      <c r="CE60" s="92">
        <f t="shared" si="152"/>
        <v>113</v>
      </c>
      <c r="CF60" s="92">
        <f t="shared" si="120"/>
        <v>113</v>
      </c>
      <c r="CG60" s="92">
        <f t="shared" si="121"/>
        <v>113</v>
      </c>
      <c r="CH60" s="92">
        <f t="shared" si="141"/>
        <v>819</v>
      </c>
      <c r="CI60" s="92">
        <f t="shared" si="141"/>
        <v>636</v>
      </c>
      <c r="CJ60" s="92">
        <f t="shared" si="141"/>
        <v>817</v>
      </c>
      <c r="CK60" s="87">
        <v>825</v>
      </c>
      <c r="CL60" s="87">
        <v>1870</v>
      </c>
      <c r="CM60" s="92">
        <v>739</v>
      </c>
      <c r="CN60" s="92">
        <v>1871</v>
      </c>
      <c r="CO60" s="92">
        <v>11779</v>
      </c>
      <c r="CP60" s="92">
        <v>111117</v>
      </c>
      <c r="CQ60" s="92">
        <v>18021</v>
      </c>
      <c r="CR60" s="92">
        <v>29636</v>
      </c>
      <c r="CS60" s="92">
        <v>60020</v>
      </c>
      <c r="CT60" s="92">
        <v>60509</v>
      </c>
      <c r="CU60" s="97">
        <v>13326</v>
      </c>
      <c r="CV60" s="98">
        <v>19294</v>
      </c>
      <c r="CW60" s="99">
        <f t="shared" si="8"/>
        <v>100</v>
      </c>
      <c r="CX60" s="87">
        <f t="shared" si="9"/>
        <v>10</v>
      </c>
      <c r="CY60" s="99">
        <f t="shared" si="10"/>
        <v>100</v>
      </c>
      <c r="CZ60" s="87" t="str">
        <f t="shared" si="11"/>
        <v>30</v>
      </c>
      <c r="DA60" s="99">
        <f t="shared" si="12"/>
        <v>89</v>
      </c>
      <c r="DB60" s="87" t="str">
        <f t="shared" si="13"/>
        <v>20</v>
      </c>
      <c r="DC60" s="99">
        <f t="shared" si="14"/>
        <v>52</v>
      </c>
      <c r="DD60" s="99" t="str">
        <f t="shared" si="15"/>
        <v>20</v>
      </c>
      <c r="DE60" s="99">
        <f t="shared" si="153"/>
        <v>44</v>
      </c>
      <c r="DF60" s="87" t="str">
        <f t="shared" si="16"/>
        <v>15</v>
      </c>
      <c r="DG60" s="99">
        <f t="shared" si="154"/>
        <v>39</v>
      </c>
      <c r="DH60" s="87" t="str">
        <f t="shared" si="17"/>
        <v>10</v>
      </c>
      <c r="DI60" s="99">
        <f t="shared" si="155"/>
        <v>11</v>
      </c>
      <c r="DJ60" s="87" t="str">
        <f t="shared" si="18"/>
        <v>5</v>
      </c>
      <c r="DK60" s="99">
        <f t="shared" si="19"/>
        <v>38</v>
      </c>
      <c r="DL60" s="87" t="str">
        <f t="shared" si="20"/>
        <v>10</v>
      </c>
      <c r="DM60" s="99">
        <f t="shared" si="21"/>
        <v>70</v>
      </c>
      <c r="DN60" s="87" t="str">
        <f t="shared" si="56"/>
        <v>40</v>
      </c>
      <c r="DO60" s="99">
        <f t="shared" si="22"/>
        <v>99</v>
      </c>
      <c r="DP60" s="87" t="str">
        <f t="shared" si="23"/>
        <v>30</v>
      </c>
      <c r="DQ60" s="99">
        <f t="shared" si="24"/>
        <v>69</v>
      </c>
      <c r="DR60" s="87" t="str">
        <f t="shared" si="25"/>
        <v>20</v>
      </c>
      <c r="DS60" s="87">
        <f t="shared" si="26"/>
        <v>210</v>
      </c>
      <c r="DT60" s="92">
        <v>61696</v>
      </c>
      <c r="DU60" s="92">
        <v>0</v>
      </c>
      <c r="DV60" s="92">
        <v>304018</v>
      </c>
      <c r="DW60" s="92">
        <v>0</v>
      </c>
      <c r="DX60" s="92">
        <v>55815</v>
      </c>
      <c r="DY60" s="99">
        <f t="shared" si="27"/>
        <v>32</v>
      </c>
      <c r="DZ60" s="100" t="str">
        <f t="shared" si="28"/>
        <v>20</v>
      </c>
      <c r="EA60" s="99">
        <v>100</v>
      </c>
      <c r="EB60" s="100" t="str">
        <f t="shared" si="30"/>
        <v>20</v>
      </c>
      <c r="EC60" s="99">
        <f t="shared" si="139"/>
        <v>18</v>
      </c>
      <c r="ED60" s="92" t="str">
        <f t="shared" si="32"/>
        <v>0</v>
      </c>
      <c r="EE60" s="100">
        <f t="shared" si="33"/>
        <v>40</v>
      </c>
      <c r="EF60" s="87">
        <f t="shared" si="34"/>
        <v>250</v>
      </c>
      <c r="EG60" s="110">
        <v>144496</v>
      </c>
      <c r="EH60" s="111">
        <v>2683846</v>
      </c>
      <c r="EI60" s="103">
        <f t="shared" si="35"/>
        <v>5384</v>
      </c>
      <c r="EJ60" s="104" t="str">
        <f t="shared" si="36"/>
        <v>30</v>
      </c>
      <c r="EK60" s="109">
        <v>7</v>
      </c>
      <c r="EL60" s="100" t="str">
        <f t="shared" si="37"/>
        <v>30</v>
      </c>
      <c r="EM60" s="106">
        <v>116</v>
      </c>
      <c r="EN60" s="99">
        <f t="shared" si="38"/>
        <v>34</v>
      </c>
      <c r="EO60" s="100" t="str">
        <f t="shared" si="39"/>
        <v>10</v>
      </c>
      <c r="EP60" s="106">
        <v>33</v>
      </c>
      <c r="EQ60" s="99">
        <f t="shared" si="40"/>
        <v>100</v>
      </c>
      <c r="ER60" s="100">
        <f t="shared" si="41"/>
        <v>10</v>
      </c>
      <c r="ES60" s="106">
        <v>305</v>
      </c>
      <c r="ET60" s="99">
        <f t="shared" si="42"/>
        <v>89</v>
      </c>
      <c r="EU60" s="100" t="str">
        <f t="shared" si="43"/>
        <v>45</v>
      </c>
      <c r="EV60" s="106">
        <v>306</v>
      </c>
      <c r="EW60" s="99">
        <f t="shared" si="44"/>
        <v>82</v>
      </c>
      <c r="EX60" s="100" t="str">
        <f t="shared" si="45"/>
        <v>45</v>
      </c>
      <c r="EY60" s="107">
        <v>25</v>
      </c>
      <c r="EZ60" s="92" t="str">
        <f t="shared" si="46"/>
        <v>30</v>
      </c>
      <c r="FA60" s="107">
        <v>7</v>
      </c>
      <c r="FB60" s="92" t="str">
        <f t="shared" si="47"/>
        <v>0</v>
      </c>
      <c r="FC60" s="107">
        <v>61</v>
      </c>
      <c r="FD60" s="92" t="str">
        <f t="shared" si="48"/>
        <v>20</v>
      </c>
      <c r="FE60" s="100">
        <f t="shared" si="49"/>
        <v>70</v>
      </c>
      <c r="FF60" s="100">
        <f t="shared" si="50"/>
        <v>150</v>
      </c>
      <c r="FG60" s="100">
        <f t="shared" si="51"/>
        <v>220</v>
      </c>
      <c r="FH60" s="108">
        <f t="shared" si="52"/>
        <v>470</v>
      </c>
      <c r="FI60" s="86"/>
      <c r="FJ60" s="116"/>
    </row>
    <row r="61" spans="1:166" ht="14.4" x14ac:dyDescent="0.3">
      <c r="A61" s="43">
        <v>58</v>
      </c>
      <c r="B61" s="43" t="s">
        <v>154</v>
      </c>
      <c r="C61" s="117" t="s">
        <v>304</v>
      </c>
      <c r="D61" s="121">
        <v>34</v>
      </c>
      <c r="E61" s="121">
        <v>18</v>
      </c>
      <c r="F61" s="121">
        <v>372</v>
      </c>
      <c r="G61" s="122">
        <v>261</v>
      </c>
      <c r="H61" s="122">
        <v>107</v>
      </c>
      <c r="I61" s="102">
        <v>529</v>
      </c>
      <c r="J61" s="88">
        <v>34</v>
      </c>
      <c r="K61" s="88">
        <v>18</v>
      </c>
      <c r="L61" s="88">
        <v>161</v>
      </c>
      <c r="M61" s="88">
        <v>170</v>
      </c>
      <c r="N61" s="88">
        <v>195</v>
      </c>
      <c r="O61" s="88">
        <v>27</v>
      </c>
      <c r="P61" s="89" t="s">
        <v>305</v>
      </c>
      <c r="Q61" s="90">
        <v>35</v>
      </c>
      <c r="R61" s="90">
        <v>18</v>
      </c>
      <c r="S61" s="90">
        <v>18</v>
      </c>
      <c r="T61" s="90">
        <v>0</v>
      </c>
      <c r="U61" s="90">
        <v>407</v>
      </c>
      <c r="V61" s="90">
        <v>40</v>
      </c>
      <c r="W61" s="90">
        <v>0</v>
      </c>
      <c r="X61" s="89" t="s">
        <v>306</v>
      </c>
      <c r="Y61" s="90"/>
      <c r="Z61" s="90"/>
      <c r="AA61" s="90"/>
      <c r="AB61" s="90"/>
      <c r="AC61" s="90"/>
      <c r="AD61" s="90"/>
      <c r="AE61" s="90"/>
      <c r="AF61" s="90"/>
      <c r="AG61" s="90"/>
      <c r="AH61" s="90">
        <v>48</v>
      </c>
      <c r="AI61" s="90"/>
      <c r="AJ61" s="90"/>
      <c r="AK61" s="90"/>
      <c r="AL61" s="92">
        <v>18</v>
      </c>
      <c r="AM61" s="92">
        <v>18</v>
      </c>
      <c r="AN61" s="92">
        <v>0</v>
      </c>
      <c r="AO61" s="92">
        <f t="shared" si="0"/>
        <v>326</v>
      </c>
      <c r="AP61" s="92">
        <v>170</v>
      </c>
      <c r="AQ61" s="92">
        <v>156</v>
      </c>
      <c r="AR61" s="92">
        <v>141</v>
      </c>
      <c r="AS61" s="92">
        <v>33</v>
      </c>
      <c r="AT61" s="92">
        <v>108</v>
      </c>
      <c r="AU61" s="93" t="s">
        <v>307</v>
      </c>
      <c r="AV61" s="92">
        <v>33</v>
      </c>
      <c r="AW61" s="92">
        <v>33</v>
      </c>
      <c r="AX61" s="92">
        <v>33</v>
      </c>
      <c r="AY61" s="92">
        <v>87</v>
      </c>
      <c r="AZ61" s="92">
        <v>86</v>
      </c>
      <c r="BA61" s="92">
        <v>87</v>
      </c>
      <c r="BB61" s="92">
        <v>21</v>
      </c>
      <c r="BC61" s="92">
        <v>21</v>
      </c>
      <c r="BD61" s="92">
        <v>21</v>
      </c>
      <c r="BE61" s="92">
        <v>17</v>
      </c>
      <c r="BF61" s="92">
        <v>1</v>
      </c>
      <c r="BG61" s="92">
        <v>17</v>
      </c>
      <c r="BH61" s="92">
        <v>1</v>
      </c>
      <c r="BI61" s="92">
        <v>1</v>
      </c>
      <c r="BJ61" s="92">
        <v>1</v>
      </c>
      <c r="BK61" s="92">
        <v>129</v>
      </c>
      <c r="BL61" s="92">
        <v>129</v>
      </c>
      <c r="BM61" s="92">
        <v>129</v>
      </c>
      <c r="BN61" s="92">
        <v>75</v>
      </c>
      <c r="BO61" s="92">
        <v>68</v>
      </c>
      <c r="BP61" s="92">
        <v>75</v>
      </c>
      <c r="BQ61" s="107">
        <v>1</v>
      </c>
      <c r="BR61" s="109">
        <v>1</v>
      </c>
      <c r="BS61" s="109">
        <v>1</v>
      </c>
      <c r="BT61" s="109">
        <v>5</v>
      </c>
      <c r="BU61" s="109">
        <v>5</v>
      </c>
      <c r="BV61" s="109">
        <v>5</v>
      </c>
      <c r="BW61" s="92">
        <f t="shared" si="159"/>
        <v>34</v>
      </c>
      <c r="BX61" s="92">
        <f t="shared" si="160"/>
        <v>18</v>
      </c>
      <c r="BY61" s="92">
        <f t="shared" si="151"/>
        <v>18</v>
      </c>
      <c r="BZ61" s="92">
        <f t="shared" si="126"/>
        <v>18</v>
      </c>
      <c r="CA61" s="92">
        <f t="shared" si="161"/>
        <v>18</v>
      </c>
      <c r="CB61" s="92">
        <f t="shared" si="162"/>
        <v>326</v>
      </c>
      <c r="CC61" s="92">
        <f t="shared" si="157"/>
        <v>326</v>
      </c>
      <c r="CD61" s="92">
        <f t="shared" si="158"/>
        <v>326</v>
      </c>
      <c r="CE61" s="92">
        <f t="shared" si="152"/>
        <v>48</v>
      </c>
      <c r="CF61" s="92">
        <f t="shared" si="120"/>
        <v>48</v>
      </c>
      <c r="CG61" s="92">
        <f t="shared" si="121"/>
        <v>48</v>
      </c>
      <c r="CH61" s="92">
        <f t="shared" si="141"/>
        <v>369</v>
      </c>
      <c r="CI61" s="92">
        <f t="shared" si="141"/>
        <v>345</v>
      </c>
      <c r="CJ61" s="92">
        <f t="shared" si="141"/>
        <v>369</v>
      </c>
      <c r="CK61" s="87">
        <v>200</v>
      </c>
      <c r="CL61" s="87">
        <v>722</v>
      </c>
      <c r="CM61" s="92">
        <v>327</v>
      </c>
      <c r="CN61" s="92">
        <v>723</v>
      </c>
      <c r="CO61" s="92">
        <v>4799</v>
      </c>
      <c r="CP61" s="92">
        <v>7289</v>
      </c>
      <c r="CQ61" s="92">
        <v>1520</v>
      </c>
      <c r="CR61" s="92">
        <v>2056</v>
      </c>
      <c r="CS61" s="92">
        <v>5613</v>
      </c>
      <c r="CT61" s="92">
        <v>5734</v>
      </c>
      <c r="CU61" s="97">
        <v>715</v>
      </c>
      <c r="CV61" s="98">
        <v>1058</v>
      </c>
      <c r="CW61" s="99">
        <f t="shared" si="8"/>
        <v>100</v>
      </c>
      <c r="CX61" s="87">
        <f t="shared" si="9"/>
        <v>10</v>
      </c>
      <c r="CY61" s="99">
        <f t="shared" si="10"/>
        <v>100</v>
      </c>
      <c r="CZ61" s="87" t="str">
        <f t="shared" si="11"/>
        <v>30</v>
      </c>
      <c r="DA61" s="99">
        <f t="shared" si="12"/>
        <v>99</v>
      </c>
      <c r="DB61" s="87" t="str">
        <f t="shared" si="13"/>
        <v>30</v>
      </c>
      <c r="DC61" s="99">
        <f t="shared" si="14"/>
        <v>71</v>
      </c>
      <c r="DD61" s="99" t="str">
        <f t="shared" si="15"/>
        <v>30</v>
      </c>
      <c r="DE61" s="99">
        <f t="shared" si="153"/>
        <v>28</v>
      </c>
      <c r="DF61" s="87" t="str">
        <f t="shared" si="16"/>
        <v>10</v>
      </c>
      <c r="DG61" s="99">
        <f t="shared" si="154"/>
        <v>45</v>
      </c>
      <c r="DH61" s="87" t="str">
        <f t="shared" si="17"/>
        <v>15</v>
      </c>
      <c r="DI61" s="99">
        <f t="shared" si="155"/>
        <v>66</v>
      </c>
      <c r="DJ61" s="87" t="str">
        <f t="shared" si="18"/>
        <v>20</v>
      </c>
      <c r="DK61" s="99">
        <f t="shared" si="19"/>
        <v>43</v>
      </c>
      <c r="DL61" s="87" t="str">
        <f t="shared" si="20"/>
        <v>15</v>
      </c>
      <c r="DM61" s="99">
        <f t="shared" si="21"/>
        <v>69</v>
      </c>
      <c r="DN61" s="87" t="str">
        <f t="shared" si="56"/>
        <v>40</v>
      </c>
      <c r="DO61" s="99">
        <f t="shared" si="22"/>
        <v>98</v>
      </c>
      <c r="DP61" s="87" t="str">
        <f t="shared" si="23"/>
        <v>30</v>
      </c>
      <c r="DQ61" s="99">
        <f t="shared" si="24"/>
        <v>68</v>
      </c>
      <c r="DR61" s="87" t="str">
        <f t="shared" si="25"/>
        <v>20</v>
      </c>
      <c r="DS61" s="87">
        <f t="shared" si="26"/>
        <v>250</v>
      </c>
      <c r="DT61" s="92">
        <v>5946</v>
      </c>
      <c r="DU61" s="92">
        <v>27670</v>
      </c>
      <c r="DV61" s="92">
        <v>42496</v>
      </c>
      <c r="DW61" s="92">
        <v>27670</v>
      </c>
      <c r="DX61" s="92">
        <v>22006</v>
      </c>
      <c r="DY61" s="99">
        <f t="shared" si="27"/>
        <v>73</v>
      </c>
      <c r="DZ61" s="100" t="str">
        <f t="shared" si="28"/>
        <v>40</v>
      </c>
      <c r="EA61" s="99">
        <f>ROUND(IFERROR(DU61/DW61,0)*100,0)</f>
        <v>100</v>
      </c>
      <c r="EB61" s="100" t="str">
        <f t="shared" si="30"/>
        <v>20</v>
      </c>
      <c r="EC61" s="99">
        <f t="shared" si="139"/>
        <v>52</v>
      </c>
      <c r="ED61" s="92" t="str">
        <f t="shared" si="32"/>
        <v>10</v>
      </c>
      <c r="EE61" s="100">
        <f t="shared" si="33"/>
        <v>70</v>
      </c>
      <c r="EF61" s="87">
        <f t="shared" si="34"/>
        <v>320</v>
      </c>
      <c r="EG61" s="110">
        <v>28416</v>
      </c>
      <c r="EH61" s="111">
        <v>402688</v>
      </c>
      <c r="EI61" s="103">
        <f t="shared" si="35"/>
        <v>7057</v>
      </c>
      <c r="EJ61" s="104" t="str">
        <f t="shared" si="36"/>
        <v>30</v>
      </c>
      <c r="EK61" s="109">
        <v>1</v>
      </c>
      <c r="EL61" s="100" t="str">
        <f t="shared" si="37"/>
        <v>10</v>
      </c>
      <c r="EM61" s="106">
        <v>7</v>
      </c>
      <c r="EN61" s="99">
        <f t="shared" si="38"/>
        <v>39</v>
      </c>
      <c r="EO61" s="100" t="str">
        <f t="shared" si="39"/>
        <v>10</v>
      </c>
      <c r="EP61" s="106">
        <v>34</v>
      </c>
      <c r="EQ61" s="99">
        <f t="shared" si="40"/>
        <v>100</v>
      </c>
      <c r="ER61" s="100">
        <f t="shared" si="41"/>
        <v>10</v>
      </c>
      <c r="ES61" s="106">
        <v>18</v>
      </c>
      <c r="ET61" s="99">
        <f t="shared" si="42"/>
        <v>100</v>
      </c>
      <c r="EU61" s="100" t="str">
        <f t="shared" si="43"/>
        <v>50</v>
      </c>
      <c r="EV61" s="106">
        <v>51</v>
      </c>
      <c r="EW61" s="99">
        <f t="shared" si="44"/>
        <v>98</v>
      </c>
      <c r="EX61" s="100" t="str">
        <f t="shared" si="45"/>
        <v>50</v>
      </c>
      <c r="EY61" s="107">
        <v>0</v>
      </c>
      <c r="EZ61" s="92" t="str">
        <f t="shared" si="46"/>
        <v>0</v>
      </c>
      <c r="FA61" s="107">
        <v>0</v>
      </c>
      <c r="FB61" s="92" t="str">
        <f t="shared" si="47"/>
        <v>0</v>
      </c>
      <c r="FC61" s="107">
        <v>0</v>
      </c>
      <c r="FD61" s="92" t="str">
        <f t="shared" si="48"/>
        <v>0</v>
      </c>
      <c r="FE61" s="100">
        <f t="shared" si="49"/>
        <v>50</v>
      </c>
      <c r="FF61" s="100">
        <f t="shared" si="50"/>
        <v>110</v>
      </c>
      <c r="FG61" s="100">
        <f t="shared" si="51"/>
        <v>160</v>
      </c>
      <c r="FH61" s="108">
        <f t="shared" si="52"/>
        <v>480</v>
      </c>
      <c r="FI61" s="86"/>
      <c r="FJ61" s="116"/>
    </row>
    <row r="62" spans="1:166" ht="19.5" customHeight="1" x14ac:dyDescent="0.3">
      <c r="A62" s="43">
        <v>59</v>
      </c>
      <c r="B62" s="43" t="s">
        <v>139</v>
      </c>
      <c r="C62" s="117" t="s">
        <v>308</v>
      </c>
      <c r="D62" s="121">
        <v>38</v>
      </c>
      <c r="E62" s="121">
        <v>94</v>
      </c>
      <c r="F62" s="121">
        <v>2161</v>
      </c>
      <c r="G62" s="122">
        <v>968</v>
      </c>
      <c r="H62" s="122">
        <v>567</v>
      </c>
      <c r="I62" s="102">
        <v>2112</v>
      </c>
      <c r="J62" s="88">
        <v>37</v>
      </c>
      <c r="K62" s="88">
        <v>94</v>
      </c>
      <c r="L62" s="88">
        <v>1081</v>
      </c>
      <c r="M62" s="88">
        <v>1212</v>
      </c>
      <c r="N62" s="88">
        <v>1772</v>
      </c>
      <c r="O62" s="88">
        <v>101</v>
      </c>
      <c r="P62" s="89" t="s">
        <v>309</v>
      </c>
      <c r="Q62" s="90">
        <v>32</v>
      </c>
      <c r="R62" s="90">
        <v>94</v>
      </c>
      <c r="S62" s="90">
        <v>0</v>
      </c>
      <c r="T62" s="90">
        <v>0</v>
      </c>
      <c r="U62" s="90">
        <v>2685</v>
      </c>
      <c r="V62" s="90">
        <v>160</v>
      </c>
      <c r="W62" s="90">
        <v>0</v>
      </c>
      <c r="X62" s="89" t="s">
        <v>310</v>
      </c>
      <c r="Y62" s="89"/>
      <c r="Z62" s="89"/>
      <c r="AA62" s="89"/>
      <c r="AB62" s="89"/>
      <c r="AC62" s="89"/>
      <c r="AD62" s="89"/>
      <c r="AE62" s="89">
        <v>2032</v>
      </c>
      <c r="AF62" s="89"/>
      <c r="AG62" s="89"/>
      <c r="AH62" s="89">
        <v>151</v>
      </c>
      <c r="AI62" s="89"/>
      <c r="AJ62" s="89"/>
      <c r="AK62" s="89">
        <v>7</v>
      </c>
      <c r="AL62" s="92">
        <v>94</v>
      </c>
      <c r="AM62" s="92">
        <v>73</v>
      </c>
      <c r="AN62" s="92">
        <v>21</v>
      </c>
      <c r="AO62" s="92">
        <f t="shared" si="0"/>
        <v>2227</v>
      </c>
      <c r="AP62" s="92">
        <v>1178</v>
      </c>
      <c r="AQ62" s="92">
        <v>1049</v>
      </c>
      <c r="AR62" s="92">
        <v>844</v>
      </c>
      <c r="AS62" s="92">
        <v>151</v>
      </c>
      <c r="AT62" s="92">
        <v>693</v>
      </c>
      <c r="AU62" s="93" t="s">
        <v>311</v>
      </c>
      <c r="AV62" s="92">
        <v>351</v>
      </c>
      <c r="AW62" s="92">
        <v>351</v>
      </c>
      <c r="AX62" s="92">
        <v>351</v>
      </c>
      <c r="AY62" s="92">
        <v>176</v>
      </c>
      <c r="AZ62" s="92">
        <v>176</v>
      </c>
      <c r="BA62" s="92">
        <v>176</v>
      </c>
      <c r="BB62" s="92">
        <v>183</v>
      </c>
      <c r="BC62" s="92">
        <v>183</v>
      </c>
      <c r="BD62" s="92">
        <v>183</v>
      </c>
      <c r="BE62" s="92">
        <v>42</v>
      </c>
      <c r="BF62" s="92">
        <v>42</v>
      </c>
      <c r="BG62" s="92">
        <v>42</v>
      </c>
      <c r="BH62" s="92">
        <v>1</v>
      </c>
      <c r="BI62" s="92">
        <v>1</v>
      </c>
      <c r="BJ62" s="92">
        <v>1</v>
      </c>
      <c r="BK62" s="92">
        <v>699</v>
      </c>
      <c r="BL62" s="92">
        <v>699</v>
      </c>
      <c r="BM62" s="92">
        <v>699</v>
      </c>
      <c r="BN62" s="92">
        <v>339</v>
      </c>
      <c r="BO62" s="92">
        <v>339</v>
      </c>
      <c r="BP62" s="92">
        <v>339</v>
      </c>
      <c r="BQ62" s="107">
        <v>3</v>
      </c>
      <c r="BR62" s="109">
        <v>3</v>
      </c>
      <c r="BS62" s="109">
        <v>3</v>
      </c>
      <c r="BT62" s="109">
        <v>85</v>
      </c>
      <c r="BU62" s="109">
        <v>46</v>
      </c>
      <c r="BV62" s="109">
        <v>46</v>
      </c>
      <c r="BW62" s="92">
        <v>38</v>
      </c>
      <c r="BX62" s="92">
        <f t="shared" si="160"/>
        <v>94</v>
      </c>
      <c r="BY62" s="92">
        <f t="shared" si="151"/>
        <v>94</v>
      </c>
      <c r="BZ62" s="92">
        <f t="shared" si="126"/>
        <v>94</v>
      </c>
      <c r="CA62" s="92">
        <f t="shared" si="161"/>
        <v>73</v>
      </c>
      <c r="CB62" s="92">
        <f t="shared" ref="CB62:CB63" si="163">AE62</f>
        <v>2032</v>
      </c>
      <c r="CC62" s="92">
        <f t="shared" si="157"/>
        <v>2032</v>
      </c>
      <c r="CD62" s="92">
        <f t="shared" si="158"/>
        <v>2032</v>
      </c>
      <c r="CE62" s="92">
        <f t="shared" si="152"/>
        <v>151</v>
      </c>
      <c r="CF62" s="92">
        <f t="shared" si="120"/>
        <v>151</v>
      </c>
      <c r="CG62" s="92">
        <f t="shared" si="121"/>
        <v>151</v>
      </c>
      <c r="CH62" s="92">
        <f t="shared" si="141"/>
        <v>1879</v>
      </c>
      <c r="CI62" s="92">
        <f t="shared" si="141"/>
        <v>1840</v>
      </c>
      <c r="CJ62" s="92">
        <f t="shared" si="141"/>
        <v>1840</v>
      </c>
      <c r="CK62" s="87">
        <v>103</v>
      </c>
      <c r="CL62" s="87">
        <v>3745</v>
      </c>
      <c r="CM62" s="92">
        <v>107</v>
      </c>
      <c r="CN62" s="92">
        <v>3746</v>
      </c>
      <c r="CO62" s="92">
        <v>307</v>
      </c>
      <c r="CP62" s="92">
        <v>39534</v>
      </c>
      <c r="CQ62" s="92">
        <v>6218</v>
      </c>
      <c r="CR62" s="92">
        <v>8729</v>
      </c>
      <c r="CS62" s="92">
        <v>23938</v>
      </c>
      <c r="CT62" s="92">
        <v>25117</v>
      </c>
      <c r="CU62" s="97">
        <v>2080</v>
      </c>
      <c r="CV62" s="98">
        <v>4744</v>
      </c>
      <c r="CW62" s="99">
        <f t="shared" si="8"/>
        <v>100</v>
      </c>
      <c r="CX62" s="87">
        <f t="shared" si="9"/>
        <v>10</v>
      </c>
      <c r="CY62" s="99">
        <f t="shared" si="10"/>
        <v>100</v>
      </c>
      <c r="CZ62" s="87" t="str">
        <f t="shared" si="11"/>
        <v>30</v>
      </c>
      <c r="DA62" s="99">
        <f t="shared" si="12"/>
        <v>99</v>
      </c>
      <c r="DB62" s="87" t="str">
        <f t="shared" si="13"/>
        <v>30</v>
      </c>
      <c r="DC62" s="99">
        <f t="shared" si="14"/>
        <v>53</v>
      </c>
      <c r="DD62" s="99" t="str">
        <f t="shared" si="15"/>
        <v>20</v>
      </c>
      <c r="DE62" s="99">
        <f t="shared" si="153"/>
        <v>3</v>
      </c>
      <c r="DF62" s="87" t="str">
        <f t="shared" si="16"/>
        <v>0</v>
      </c>
      <c r="DG62" s="99">
        <f t="shared" si="154"/>
        <v>3</v>
      </c>
      <c r="DH62" s="87" t="str">
        <f t="shared" si="17"/>
        <v>0</v>
      </c>
      <c r="DI62" s="99">
        <f t="shared" si="155"/>
        <v>1</v>
      </c>
      <c r="DJ62" s="87" t="str">
        <f t="shared" si="18"/>
        <v>0</v>
      </c>
      <c r="DK62" s="99">
        <f t="shared" si="19"/>
        <v>42</v>
      </c>
      <c r="DL62" s="87" t="str">
        <f t="shared" si="20"/>
        <v>15</v>
      </c>
      <c r="DM62" s="99">
        <f t="shared" si="21"/>
        <v>51</v>
      </c>
      <c r="DN62" s="87" t="str">
        <f t="shared" si="56"/>
        <v>30</v>
      </c>
      <c r="DO62" s="99">
        <f t="shared" si="22"/>
        <v>95</v>
      </c>
      <c r="DP62" s="87" t="str">
        <f t="shared" si="23"/>
        <v>30</v>
      </c>
      <c r="DQ62" s="99">
        <f t="shared" si="24"/>
        <v>44</v>
      </c>
      <c r="DR62" s="87" t="str">
        <f t="shared" si="25"/>
        <v>15</v>
      </c>
      <c r="DS62" s="87">
        <f t="shared" si="26"/>
        <v>180</v>
      </c>
      <c r="DT62" s="92">
        <v>26139</v>
      </c>
      <c r="DU62" s="92">
        <v>0</v>
      </c>
      <c r="DV62" s="92">
        <v>400458</v>
      </c>
      <c r="DW62" s="92">
        <v>0</v>
      </c>
      <c r="DX62" s="92">
        <v>223</v>
      </c>
      <c r="DY62" s="99">
        <f t="shared" si="27"/>
        <v>6</v>
      </c>
      <c r="DZ62" s="100" t="str">
        <f t="shared" si="28"/>
        <v>5</v>
      </c>
      <c r="EA62" s="99">
        <v>100</v>
      </c>
      <c r="EB62" s="100" t="str">
        <f t="shared" si="30"/>
        <v>20</v>
      </c>
      <c r="EC62" s="99">
        <f t="shared" si="139"/>
        <v>0</v>
      </c>
      <c r="ED62" s="92" t="str">
        <f t="shared" si="32"/>
        <v>0</v>
      </c>
      <c r="EE62" s="100">
        <f t="shared" si="33"/>
        <v>25</v>
      </c>
      <c r="EF62" s="87">
        <f t="shared" si="34"/>
        <v>205</v>
      </c>
      <c r="EG62" s="110">
        <v>241810</v>
      </c>
      <c r="EH62" s="111">
        <v>3549132</v>
      </c>
      <c r="EI62" s="103">
        <f t="shared" si="35"/>
        <v>6813</v>
      </c>
      <c r="EJ62" s="104" t="str">
        <f t="shared" si="36"/>
        <v>30</v>
      </c>
      <c r="EK62" s="109">
        <v>2</v>
      </c>
      <c r="EL62" s="100" t="str">
        <f t="shared" si="37"/>
        <v>10</v>
      </c>
      <c r="EM62" s="106">
        <v>10</v>
      </c>
      <c r="EN62" s="99">
        <f t="shared" si="38"/>
        <v>11</v>
      </c>
      <c r="EO62" s="100" t="str">
        <f t="shared" si="39"/>
        <v>5</v>
      </c>
      <c r="EP62" s="106">
        <v>38</v>
      </c>
      <c r="EQ62" s="99">
        <f t="shared" si="40"/>
        <v>100</v>
      </c>
      <c r="ER62" s="100">
        <f t="shared" si="41"/>
        <v>10</v>
      </c>
      <c r="ES62" s="106">
        <v>80</v>
      </c>
      <c r="ET62" s="99">
        <f t="shared" si="42"/>
        <v>85</v>
      </c>
      <c r="EU62" s="100" t="str">
        <f t="shared" si="43"/>
        <v>45</v>
      </c>
      <c r="EV62" s="106">
        <v>89</v>
      </c>
      <c r="EW62" s="99">
        <f t="shared" si="44"/>
        <v>67</v>
      </c>
      <c r="EX62" s="100" t="str">
        <f t="shared" si="45"/>
        <v>35</v>
      </c>
      <c r="EY62" s="107">
        <v>0</v>
      </c>
      <c r="EZ62" s="92" t="str">
        <f t="shared" si="46"/>
        <v>0</v>
      </c>
      <c r="FA62" s="107">
        <v>0</v>
      </c>
      <c r="FB62" s="92" t="str">
        <f t="shared" si="47"/>
        <v>0</v>
      </c>
      <c r="FC62" s="107">
        <v>16</v>
      </c>
      <c r="FD62" s="92" t="str">
        <f t="shared" si="48"/>
        <v>5</v>
      </c>
      <c r="FE62" s="100">
        <f t="shared" si="49"/>
        <v>45</v>
      </c>
      <c r="FF62" s="100">
        <f t="shared" si="50"/>
        <v>95</v>
      </c>
      <c r="FG62" s="100">
        <f t="shared" si="51"/>
        <v>140</v>
      </c>
      <c r="FH62" s="108">
        <f t="shared" si="52"/>
        <v>345</v>
      </c>
      <c r="FI62" s="86"/>
      <c r="FJ62" s="116"/>
    </row>
    <row r="63" spans="1:166" ht="14.4" x14ac:dyDescent="0.3">
      <c r="A63" s="43">
        <v>60</v>
      </c>
      <c r="B63" s="43" t="s">
        <v>130</v>
      </c>
      <c r="C63" s="117" t="s">
        <v>312</v>
      </c>
      <c r="D63" s="121">
        <v>34</v>
      </c>
      <c r="E63" s="121">
        <v>10</v>
      </c>
      <c r="F63" s="121">
        <v>151</v>
      </c>
      <c r="G63" s="122">
        <v>52</v>
      </c>
      <c r="H63" s="122">
        <v>58</v>
      </c>
      <c r="I63" s="102">
        <v>252</v>
      </c>
      <c r="J63" s="88">
        <v>32</v>
      </c>
      <c r="K63" s="88">
        <v>10</v>
      </c>
      <c r="L63" s="88">
        <v>66</v>
      </c>
      <c r="M63" s="88">
        <v>79</v>
      </c>
      <c r="N63" s="88">
        <v>97</v>
      </c>
      <c r="O63" s="88">
        <v>12</v>
      </c>
      <c r="P63" s="89" t="s">
        <v>313</v>
      </c>
      <c r="Q63" s="90">
        <v>33</v>
      </c>
      <c r="R63" s="90">
        <v>10</v>
      </c>
      <c r="S63" s="90">
        <v>0</v>
      </c>
      <c r="T63" s="90">
        <v>0</v>
      </c>
      <c r="U63" s="90">
        <v>165</v>
      </c>
      <c r="V63" s="90">
        <v>19</v>
      </c>
      <c r="W63" s="90">
        <v>52</v>
      </c>
      <c r="X63" s="89" t="s">
        <v>425</v>
      </c>
      <c r="Y63" s="89">
        <v>34</v>
      </c>
      <c r="Z63" s="89"/>
      <c r="AA63" s="89"/>
      <c r="AB63" s="89"/>
      <c r="AC63" s="89"/>
      <c r="AD63" s="89"/>
      <c r="AE63" s="89">
        <v>135</v>
      </c>
      <c r="AF63" s="89">
        <v>132</v>
      </c>
      <c r="AG63" s="89">
        <v>132</v>
      </c>
      <c r="AH63" s="89">
        <v>48</v>
      </c>
      <c r="AI63" s="89">
        <v>17</v>
      </c>
      <c r="AJ63" s="89">
        <v>17</v>
      </c>
      <c r="AK63" s="89"/>
      <c r="AL63" s="92">
        <v>10</v>
      </c>
      <c r="AM63" s="92">
        <v>10</v>
      </c>
      <c r="AN63" s="92">
        <v>0</v>
      </c>
      <c r="AO63" s="92">
        <f t="shared" si="0"/>
        <v>123</v>
      </c>
      <c r="AP63" s="92">
        <v>61</v>
      </c>
      <c r="AQ63" s="92">
        <v>62</v>
      </c>
      <c r="AR63" s="92">
        <v>59</v>
      </c>
      <c r="AS63" s="92">
        <v>10</v>
      </c>
      <c r="AT63" s="92">
        <v>49</v>
      </c>
      <c r="AU63" s="93" t="s">
        <v>426</v>
      </c>
      <c r="AV63" s="92">
        <v>9</v>
      </c>
      <c r="AW63" s="92">
        <v>9</v>
      </c>
      <c r="AX63" s="92">
        <v>9</v>
      </c>
      <c r="AY63" s="92">
        <v>27</v>
      </c>
      <c r="AZ63" s="92">
        <v>27</v>
      </c>
      <c r="BA63" s="92">
        <v>27</v>
      </c>
      <c r="BB63" s="92">
        <v>7</v>
      </c>
      <c r="BC63" s="92">
        <v>7</v>
      </c>
      <c r="BD63" s="92">
        <v>7</v>
      </c>
      <c r="BE63" s="92">
        <v>1</v>
      </c>
      <c r="BF63" s="92">
        <v>1</v>
      </c>
      <c r="BG63" s="92">
        <v>1</v>
      </c>
      <c r="BH63" s="92">
        <v>1</v>
      </c>
      <c r="BI63" s="92">
        <v>1</v>
      </c>
      <c r="BJ63" s="92">
        <v>1</v>
      </c>
      <c r="BK63" s="92">
        <v>10</v>
      </c>
      <c r="BL63" s="92">
        <v>10</v>
      </c>
      <c r="BM63" s="92">
        <v>10</v>
      </c>
      <c r="BN63" s="92">
        <v>4</v>
      </c>
      <c r="BO63" s="92">
        <v>4</v>
      </c>
      <c r="BP63" s="92">
        <v>4</v>
      </c>
      <c r="BQ63" s="107">
        <v>1</v>
      </c>
      <c r="BR63" s="109">
        <v>1</v>
      </c>
      <c r="BS63" s="109">
        <v>1</v>
      </c>
      <c r="BT63" s="109">
        <v>1</v>
      </c>
      <c r="BU63" s="109">
        <v>1</v>
      </c>
      <c r="BV63" s="109">
        <v>1</v>
      </c>
      <c r="BW63" s="92">
        <f t="shared" ref="BW63:BY66" si="164">Y63</f>
        <v>34</v>
      </c>
      <c r="BX63" s="92">
        <f t="shared" si="160"/>
        <v>10</v>
      </c>
      <c r="BY63" s="92">
        <f t="shared" si="151"/>
        <v>10</v>
      </c>
      <c r="BZ63" s="92">
        <f t="shared" si="126"/>
        <v>10</v>
      </c>
      <c r="CA63" s="92">
        <f t="shared" si="161"/>
        <v>10</v>
      </c>
      <c r="CB63" s="92">
        <f t="shared" si="163"/>
        <v>135</v>
      </c>
      <c r="CC63" s="92">
        <f t="shared" si="157"/>
        <v>135</v>
      </c>
      <c r="CD63" s="92">
        <f t="shared" si="158"/>
        <v>135</v>
      </c>
      <c r="CE63" s="92">
        <f t="shared" si="152"/>
        <v>48</v>
      </c>
      <c r="CF63" s="92">
        <f t="shared" si="120"/>
        <v>48</v>
      </c>
      <c r="CG63" s="92">
        <f t="shared" si="121"/>
        <v>48</v>
      </c>
      <c r="CH63" s="92">
        <f t="shared" si="141"/>
        <v>61</v>
      </c>
      <c r="CI63" s="92">
        <f t="shared" si="141"/>
        <v>61</v>
      </c>
      <c r="CJ63" s="92">
        <f t="shared" si="141"/>
        <v>61</v>
      </c>
      <c r="CK63" s="87">
        <v>18</v>
      </c>
      <c r="CL63" s="87">
        <v>268</v>
      </c>
      <c r="CM63" s="92">
        <v>269</v>
      </c>
      <c r="CN63" s="92">
        <v>269</v>
      </c>
      <c r="CO63" s="92">
        <v>1231</v>
      </c>
      <c r="CP63" s="92">
        <v>22385</v>
      </c>
      <c r="CQ63" s="92">
        <v>5489</v>
      </c>
      <c r="CR63" s="92">
        <v>1834</v>
      </c>
      <c r="CS63" s="92">
        <v>10876</v>
      </c>
      <c r="CT63" s="92">
        <v>11745</v>
      </c>
      <c r="CU63" s="97">
        <v>1241</v>
      </c>
      <c r="CV63" s="98">
        <v>2577</v>
      </c>
      <c r="CW63" s="99">
        <f t="shared" si="8"/>
        <v>100</v>
      </c>
      <c r="CX63" s="87">
        <f t="shared" si="9"/>
        <v>10</v>
      </c>
      <c r="CY63" s="99">
        <f t="shared" si="10"/>
        <v>100</v>
      </c>
      <c r="CZ63" s="87" t="str">
        <f t="shared" si="11"/>
        <v>30</v>
      </c>
      <c r="DA63" s="99">
        <f t="shared" si="12"/>
        <v>83</v>
      </c>
      <c r="DB63" s="87" t="str">
        <f t="shared" si="13"/>
        <v>20</v>
      </c>
      <c r="DC63" s="99">
        <f t="shared" si="14"/>
        <v>85</v>
      </c>
      <c r="DD63" s="99" t="str">
        <f t="shared" si="15"/>
        <v>30</v>
      </c>
      <c r="DE63" s="99">
        <f t="shared" si="153"/>
        <v>7</v>
      </c>
      <c r="DF63" s="87" t="str">
        <f t="shared" si="16"/>
        <v>0</v>
      </c>
      <c r="DG63" s="99">
        <f t="shared" si="154"/>
        <v>100</v>
      </c>
      <c r="DH63" s="87" t="str">
        <f t="shared" si="17"/>
        <v>20</v>
      </c>
      <c r="DI63" s="99">
        <f t="shared" si="155"/>
        <v>5</v>
      </c>
      <c r="DJ63" s="87" t="str">
        <f t="shared" si="18"/>
        <v>0</v>
      </c>
      <c r="DK63" s="99">
        <f t="shared" si="19"/>
        <v>75</v>
      </c>
      <c r="DL63" s="87" t="str">
        <f t="shared" si="20"/>
        <v>20</v>
      </c>
      <c r="DM63" s="99">
        <f t="shared" si="21"/>
        <v>88</v>
      </c>
      <c r="DN63" s="87" t="str">
        <f t="shared" si="56"/>
        <v>50</v>
      </c>
      <c r="DO63" s="99">
        <f t="shared" si="22"/>
        <v>93</v>
      </c>
      <c r="DP63" s="87" t="str">
        <f t="shared" si="23"/>
        <v>30</v>
      </c>
      <c r="DQ63" s="99">
        <f t="shared" si="24"/>
        <v>48</v>
      </c>
      <c r="DR63" s="87" t="str">
        <f t="shared" si="25"/>
        <v>15</v>
      </c>
      <c r="DS63" s="87">
        <f t="shared" si="26"/>
        <v>225</v>
      </c>
      <c r="DT63" s="92">
        <v>12427</v>
      </c>
      <c r="DU63" s="92">
        <v>0</v>
      </c>
      <c r="DV63" s="92">
        <v>43552</v>
      </c>
      <c r="DW63" s="92">
        <v>7981</v>
      </c>
      <c r="DX63" s="92">
        <v>0</v>
      </c>
      <c r="DY63" s="99">
        <f t="shared" si="27"/>
        <v>19</v>
      </c>
      <c r="DZ63" s="100" t="str">
        <f t="shared" si="28"/>
        <v>10</v>
      </c>
      <c r="EA63" s="99">
        <f>ROUND(IFERROR(DU63/DW63,0)*100,0)</f>
        <v>0</v>
      </c>
      <c r="EB63" s="100" t="str">
        <f t="shared" si="30"/>
        <v>0</v>
      </c>
      <c r="EC63" s="99">
        <f t="shared" si="139"/>
        <v>0</v>
      </c>
      <c r="ED63" s="92" t="str">
        <f t="shared" si="32"/>
        <v>0</v>
      </c>
      <c r="EE63" s="100">
        <f t="shared" si="33"/>
        <v>10</v>
      </c>
      <c r="EF63" s="87">
        <f t="shared" si="34"/>
        <v>235</v>
      </c>
      <c r="EG63" s="110">
        <v>23805</v>
      </c>
      <c r="EH63" s="111">
        <v>379433</v>
      </c>
      <c r="EI63" s="103">
        <f t="shared" si="35"/>
        <v>6274</v>
      </c>
      <c r="EJ63" s="104" t="str">
        <f t="shared" si="36"/>
        <v>30</v>
      </c>
      <c r="EK63" s="109">
        <v>12</v>
      </c>
      <c r="EL63" s="100" t="str">
        <f t="shared" si="37"/>
        <v>30</v>
      </c>
      <c r="EM63" s="106">
        <v>2</v>
      </c>
      <c r="EN63" s="99">
        <f t="shared" si="38"/>
        <v>20</v>
      </c>
      <c r="EO63" s="100" t="str">
        <f t="shared" si="39"/>
        <v>5</v>
      </c>
      <c r="EP63" s="106">
        <v>34</v>
      </c>
      <c r="EQ63" s="99">
        <f t="shared" si="40"/>
        <v>100</v>
      </c>
      <c r="ER63" s="100">
        <f t="shared" si="41"/>
        <v>10</v>
      </c>
      <c r="ES63" s="106">
        <v>10</v>
      </c>
      <c r="ET63" s="99">
        <f t="shared" si="42"/>
        <v>100</v>
      </c>
      <c r="EU63" s="100" t="str">
        <f t="shared" si="43"/>
        <v>50</v>
      </c>
      <c r="EV63" s="106">
        <v>44</v>
      </c>
      <c r="EW63" s="99">
        <f t="shared" si="44"/>
        <v>100</v>
      </c>
      <c r="EX63" s="100" t="str">
        <f t="shared" si="45"/>
        <v>50</v>
      </c>
      <c r="EY63" s="107">
        <v>0</v>
      </c>
      <c r="EZ63" s="92" t="str">
        <f t="shared" si="46"/>
        <v>0</v>
      </c>
      <c r="FA63" s="107">
        <v>0</v>
      </c>
      <c r="FB63" s="92" t="str">
        <f t="shared" si="47"/>
        <v>0</v>
      </c>
      <c r="FC63" s="107">
        <v>14</v>
      </c>
      <c r="FD63" s="92" t="str">
        <f t="shared" si="48"/>
        <v>5</v>
      </c>
      <c r="FE63" s="100">
        <f t="shared" si="49"/>
        <v>65</v>
      </c>
      <c r="FF63" s="100">
        <f t="shared" si="50"/>
        <v>115</v>
      </c>
      <c r="FG63" s="100">
        <f t="shared" si="51"/>
        <v>180</v>
      </c>
      <c r="FH63" s="108">
        <f t="shared" si="52"/>
        <v>415</v>
      </c>
      <c r="FI63" s="86"/>
      <c r="FJ63" s="116"/>
    </row>
    <row r="64" spans="1:166" ht="14.4" x14ac:dyDescent="0.3">
      <c r="A64" s="43">
        <v>61</v>
      </c>
      <c r="B64" s="43" t="s">
        <v>162</v>
      </c>
      <c r="C64" s="117" t="s">
        <v>314</v>
      </c>
      <c r="D64" s="121">
        <v>33</v>
      </c>
      <c r="E64" s="121">
        <v>135</v>
      </c>
      <c r="F64" s="121">
        <v>496</v>
      </c>
      <c r="G64" s="122">
        <v>200</v>
      </c>
      <c r="H64" s="122">
        <v>180</v>
      </c>
      <c r="I64" s="102">
        <v>768</v>
      </c>
      <c r="J64" s="88">
        <v>39</v>
      </c>
      <c r="K64" s="88">
        <v>135</v>
      </c>
      <c r="L64" s="88">
        <v>318</v>
      </c>
      <c r="M64" s="88">
        <v>201</v>
      </c>
      <c r="N64" s="88">
        <v>498</v>
      </c>
      <c r="O64" s="88">
        <v>43</v>
      </c>
      <c r="P64" s="89" t="s">
        <v>315</v>
      </c>
      <c r="Q64" s="90">
        <v>31</v>
      </c>
      <c r="R64" s="90">
        <v>135</v>
      </c>
      <c r="S64" s="90">
        <v>115</v>
      </c>
      <c r="T64" s="90">
        <v>20</v>
      </c>
      <c r="U64" s="90">
        <v>582</v>
      </c>
      <c r="V64" s="90">
        <v>65</v>
      </c>
      <c r="W64" s="90">
        <v>75</v>
      </c>
      <c r="X64" s="89" t="s">
        <v>316</v>
      </c>
      <c r="Y64" s="90">
        <v>33</v>
      </c>
      <c r="Z64" s="90">
        <v>135</v>
      </c>
      <c r="AA64" s="90">
        <v>127</v>
      </c>
      <c r="AB64" s="90"/>
      <c r="AC64" s="90">
        <v>115</v>
      </c>
      <c r="AD64" s="90">
        <v>20</v>
      </c>
      <c r="AE64" s="90">
        <v>580</v>
      </c>
      <c r="AF64" s="90">
        <v>571</v>
      </c>
      <c r="AG64" s="90">
        <v>580</v>
      </c>
      <c r="AH64" s="90">
        <v>65</v>
      </c>
      <c r="AI64" s="90">
        <v>63</v>
      </c>
      <c r="AJ64" s="90"/>
      <c r="AK64" s="90"/>
      <c r="AL64" s="92">
        <v>135</v>
      </c>
      <c r="AM64" s="92">
        <v>20</v>
      </c>
      <c r="AN64" s="92">
        <v>115</v>
      </c>
      <c r="AO64" s="92">
        <f t="shared" si="0"/>
        <v>501</v>
      </c>
      <c r="AP64" s="92">
        <v>201</v>
      </c>
      <c r="AQ64" s="92">
        <v>300</v>
      </c>
      <c r="AR64" s="92">
        <v>237</v>
      </c>
      <c r="AS64" s="92">
        <v>48</v>
      </c>
      <c r="AT64" s="92">
        <v>189</v>
      </c>
      <c r="AU64" s="93" t="s">
        <v>317</v>
      </c>
      <c r="AV64" s="92">
        <v>102</v>
      </c>
      <c r="AW64" s="92">
        <v>100</v>
      </c>
      <c r="AX64" s="92">
        <v>102</v>
      </c>
      <c r="AY64" s="92">
        <v>45</v>
      </c>
      <c r="AZ64" s="92">
        <v>43</v>
      </c>
      <c r="BA64" s="92">
        <v>45</v>
      </c>
      <c r="BB64" s="92">
        <v>30</v>
      </c>
      <c r="BC64" s="92">
        <v>29</v>
      </c>
      <c r="BD64" s="92">
        <v>30</v>
      </c>
      <c r="BE64" s="92">
        <v>18</v>
      </c>
      <c r="BF64" s="92">
        <v>1</v>
      </c>
      <c r="BG64" s="92">
        <v>18</v>
      </c>
      <c r="BH64" s="92">
        <v>1</v>
      </c>
      <c r="BI64" s="92">
        <v>1</v>
      </c>
      <c r="BJ64" s="92">
        <v>1</v>
      </c>
      <c r="BK64" s="92">
        <v>0</v>
      </c>
      <c r="BL64" s="92">
        <v>0</v>
      </c>
      <c r="BM64" s="92">
        <v>0</v>
      </c>
      <c r="BN64" s="92">
        <v>0</v>
      </c>
      <c r="BO64" s="92">
        <v>0</v>
      </c>
      <c r="BP64" s="92">
        <v>0</v>
      </c>
      <c r="BQ64" s="94">
        <v>6</v>
      </c>
      <c r="BR64" s="94">
        <v>2</v>
      </c>
      <c r="BS64" s="94">
        <v>4</v>
      </c>
      <c r="BT64" s="94">
        <v>0</v>
      </c>
      <c r="BU64" s="94">
        <v>0</v>
      </c>
      <c r="BV64" s="94">
        <v>0</v>
      </c>
      <c r="BW64" s="92">
        <f t="shared" si="164"/>
        <v>33</v>
      </c>
      <c r="BX64" s="92">
        <f t="shared" si="164"/>
        <v>135</v>
      </c>
      <c r="BY64" s="92">
        <f t="shared" si="164"/>
        <v>127</v>
      </c>
      <c r="BZ64" s="92">
        <f t="shared" si="126"/>
        <v>135</v>
      </c>
      <c r="CA64" s="92">
        <f t="shared" ref="CA64:CG69" si="165">AD64</f>
        <v>20</v>
      </c>
      <c r="CB64" s="92">
        <f t="shared" si="165"/>
        <v>580</v>
      </c>
      <c r="CC64" s="92">
        <f t="shared" si="165"/>
        <v>571</v>
      </c>
      <c r="CD64" s="92">
        <f t="shared" si="158"/>
        <v>580</v>
      </c>
      <c r="CE64" s="92">
        <f t="shared" si="152"/>
        <v>65</v>
      </c>
      <c r="CF64" s="92">
        <f>AI64</f>
        <v>63</v>
      </c>
      <c r="CG64" s="92">
        <f t="shared" si="121"/>
        <v>65</v>
      </c>
      <c r="CH64" s="92">
        <f t="shared" si="141"/>
        <v>202</v>
      </c>
      <c r="CI64" s="92">
        <f t="shared" si="141"/>
        <v>176</v>
      </c>
      <c r="CJ64" s="92">
        <f t="shared" si="141"/>
        <v>200</v>
      </c>
      <c r="CK64" s="87">
        <v>6</v>
      </c>
      <c r="CL64" s="87">
        <v>982</v>
      </c>
      <c r="CM64" s="92">
        <v>19</v>
      </c>
      <c r="CN64" s="92">
        <v>983</v>
      </c>
      <c r="CO64" s="92">
        <v>62</v>
      </c>
      <c r="CP64" s="92">
        <v>13371</v>
      </c>
      <c r="CQ64" s="92">
        <v>486</v>
      </c>
      <c r="CR64" s="92">
        <v>5511</v>
      </c>
      <c r="CS64" s="92">
        <v>9342</v>
      </c>
      <c r="CT64" s="92">
        <v>10486</v>
      </c>
      <c r="CU64" s="97">
        <v>570</v>
      </c>
      <c r="CV64" s="98">
        <v>1629</v>
      </c>
      <c r="CW64" s="99">
        <f t="shared" si="8"/>
        <v>100</v>
      </c>
      <c r="CX64" s="87">
        <f t="shared" si="9"/>
        <v>10</v>
      </c>
      <c r="CY64" s="99">
        <f t="shared" si="10"/>
        <v>100</v>
      </c>
      <c r="CZ64" s="87" t="str">
        <f t="shared" si="11"/>
        <v>30</v>
      </c>
      <c r="DA64" s="99">
        <f t="shared" si="12"/>
        <v>77</v>
      </c>
      <c r="DB64" s="87" t="str">
        <f t="shared" si="13"/>
        <v>15</v>
      </c>
      <c r="DC64" s="99">
        <f t="shared" si="14"/>
        <v>100</v>
      </c>
      <c r="DD64" s="99" t="str">
        <f t="shared" si="15"/>
        <v>30</v>
      </c>
      <c r="DE64" s="99">
        <f t="shared" si="153"/>
        <v>1</v>
      </c>
      <c r="DF64" s="87" t="str">
        <f t="shared" si="16"/>
        <v>0</v>
      </c>
      <c r="DG64" s="99">
        <f t="shared" si="154"/>
        <v>2</v>
      </c>
      <c r="DH64" s="87" t="str">
        <f t="shared" si="17"/>
        <v>0</v>
      </c>
      <c r="DI64" s="99">
        <f t="shared" si="155"/>
        <v>0</v>
      </c>
      <c r="DJ64" s="87" t="str">
        <f t="shared" si="18"/>
        <v>0</v>
      </c>
      <c r="DK64" s="99">
        <f t="shared" si="19"/>
        <v>8</v>
      </c>
      <c r="DL64" s="87" t="str">
        <f t="shared" si="20"/>
        <v>0</v>
      </c>
      <c r="DM64" s="99">
        <f t="shared" si="21"/>
        <v>79</v>
      </c>
      <c r="DN64" s="87" t="str">
        <f t="shared" si="56"/>
        <v>40</v>
      </c>
      <c r="DO64" s="99">
        <f t="shared" si="22"/>
        <v>89</v>
      </c>
      <c r="DP64" s="87" t="str">
        <f t="shared" si="23"/>
        <v>30</v>
      </c>
      <c r="DQ64" s="99">
        <f t="shared" si="24"/>
        <v>35</v>
      </c>
      <c r="DR64" s="87" t="str">
        <f t="shared" si="25"/>
        <v>10</v>
      </c>
      <c r="DS64" s="87">
        <f t="shared" si="26"/>
        <v>165</v>
      </c>
      <c r="DT64" s="92">
        <v>11096</v>
      </c>
      <c r="DU64" s="92">
        <v>0</v>
      </c>
      <c r="DV64" s="92">
        <v>100859</v>
      </c>
      <c r="DW64" s="92">
        <v>0</v>
      </c>
      <c r="DX64" s="92">
        <v>0</v>
      </c>
      <c r="DY64" s="99">
        <f t="shared" si="27"/>
        <v>10</v>
      </c>
      <c r="DZ64" s="100" t="str">
        <f t="shared" si="28"/>
        <v>5</v>
      </c>
      <c r="EA64" s="99">
        <v>100</v>
      </c>
      <c r="EB64" s="100" t="str">
        <f t="shared" si="30"/>
        <v>20</v>
      </c>
      <c r="EC64" s="99">
        <f t="shared" si="139"/>
        <v>0</v>
      </c>
      <c r="ED64" s="92" t="str">
        <f t="shared" si="32"/>
        <v>0</v>
      </c>
      <c r="EE64" s="100">
        <f t="shared" si="33"/>
        <v>25</v>
      </c>
      <c r="EF64" s="87">
        <f t="shared" si="34"/>
        <v>190</v>
      </c>
      <c r="EG64" s="110">
        <v>50167</v>
      </c>
      <c r="EH64" s="111">
        <v>895754</v>
      </c>
      <c r="EI64" s="103">
        <f t="shared" si="35"/>
        <v>5601</v>
      </c>
      <c r="EJ64" s="104" t="str">
        <f t="shared" si="36"/>
        <v>30</v>
      </c>
      <c r="EK64" s="109">
        <v>0</v>
      </c>
      <c r="EL64" s="100" t="str">
        <f t="shared" si="37"/>
        <v>0</v>
      </c>
      <c r="EM64" s="106">
        <v>3</v>
      </c>
      <c r="EN64" s="99">
        <f t="shared" si="38"/>
        <v>2</v>
      </c>
      <c r="EO64" s="100" t="str">
        <f t="shared" si="39"/>
        <v>0</v>
      </c>
      <c r="EP64" s="106">
        <v>33</v>
      </c>
      <c r="EQ64" s="99">
        <f t="shared" si="40"/>
        <v>100</v>
      </c>
      <c r="ER64" s="100">
        <f t="shared" si="41"/>
        <v>10</v>
      </c>
      <c r="ES64" s="106">
        <v>124</v>
      </c>
      <c r="ET64" s="99">
        <f t="shared" si="42"/>
        <v>92</v>
      </c>
      <c r="EU64" s="100" t="str">
        <f t="shared" si="43"/>
        <v>50</v>
      </c>
      <c r="EV64" s="106">
        <v>151</v>
      </c>
      <c r="EW64" s="99">
        <f t="shared" si="44"/>
        <v>94</v>
      </c>
      <c r="EX64" s="100" t="str">
        <f t="shared" si="45"/>
        <v>50</v>
      </c>
      <c r="EY64" s="107">
        <v>1</v>
      </c>
      <c r="EZ64" s="92" t="str">
        <f t="shared" si="46"/>
        <v>10</v>
      </c>
      <c r="FA64" s="107">
        <v>0</v>
      </c>
      <c r="FB64" s="92" t="str">
        <f t="shared" si="47"/>
        <v>0</v>
      </c>
      <c r="FC64" s="107">
        <v>0</v>
      </c>
      <c r="FD64" s="92" t="str">
        <f t="shared" si="48"/>
        <v>0</v>
      </c>
      <c r="FE64" s="100">
        <f t="shared" si="49"/>
        <v>30</v>
      </c>
      <c r="FF64" s="100">
        <f t="shared" si="50"/>
        <v>120</v>
      </c>
      <c r="FG64" s="100">
        <f t="shared" si="51"/>
        <v>150</v>
      </c>
      <c r="FH64" s="108">
        <f t="shared" si="52"/>
        <v>340</v>
      </c>
      <c r="FI64" s="86"/>
      <c r="FJ64" s="116"/>
    </row>
    <row r="65" spans="1:166" ht="14.4" x14ac:dyDescent="0.3">
      <c r="A65" s="43">
        <v>62</v>
      </c>
      <c r="B65" s="43" t="s">
        <v>122</v>
      </c>
      <c r="C65" s="117" t="s">
        <v>318</v>
      </c>
      <c r="D65" s="121">
        <v>31</v>
      </c>
      <c r="E65" s="121">
        <v>84</v>
      </c>
      <c r="F65" s="121">
        <v>740</v>
      </c>
      <c r="G65" s="122">
        <v>429</v>
      </c>
      <c r="H65" s="122">
        <v>119</v>
      </c>
      <c r="I65" s="102">
        <v>1129</v>
      </c>
      <c r="J65" s="88">
        <v>31</v>
      </c>
      <c r="K65" s="88">
        <v>103</v>
      </c>
      <c r="L65" s="88">
        <v>474</v>
      </c>
      <c r="M65" s="88">
        <v>226</v>
      </c>
      <c r="N65" s="88">
        <v>307</v>
      </c>
      <c r="O65" s="88">
        <v>43</v>
      </c>
      <c r="P65" s="89" t="s">
        <v>319</v>
      </c>
      <c r="Q65" s="90">
        <v>31</v>
      </c>
      <c r="R65" s="90">
        <v>84</v>
      </c>
      <c r="S65" s="90">
        <v>58</v>
      </c>
      <c r="T65" s="90">
        <v>26</v>
      </c>
      <c r="U65" s="90">
        <v>847</v>
      </c>
      <c r="V65" s="90">
        <v>56</v>
      </c>
      <c r="W65" s="90">
        <v>31</v>
      </c>
      <c r="X65" s="89" t="s">
        <v>405</v>
      </c>
      <c r="Y65" s="90"/>
      <c r="Z65" s="90">
        <v>84</v>
      </c>
      <c r="AA65" s="90"/>
      <c r="AB65" s="90"/>
      <c r="AC65" s="90">
        <v>58</v>
      </c>
      <c r="AD65" s="90">
        <v>26</v>
      </c>
      <c r="AE65" s="90">
        <v>692</v>
      </c>
      <c r="AF65" s="90"/>
      <c r="AG65" s="90"/>
      <c r="AH65" s="90">
        <v>51</v>
      </c>
      <c r="AI65" s="90"/>
      <c r="AJ65" s="90"/>
      <c r="AK65" s="90"/>
      <c r="AL65" s="92">
        <v>103</v>
      </c>
      <c r="AM65" s="92">
        <v>26</v>
      </c>
      <c r="AN65" s="92">
        <v>77</v>
      </c>
      <c r="AO65" s="92">
        <f t="shared" si="0"/>
        <v>938</v>
      </c>
      <c r="AP65" s="92">
        <v>474</v>
      </c>
      <c r="AQ65" s="92">
        <v>464</v>
      </c>
      <c r="AR65" s="92">
        <v>274</v>
      </c>
      <c r="AS65" s="92">
        <v>51</v>
      </c>
      <c r="AT65" s="92">
        <v>223</v>
      </c>
      <c r="AU65" s="93" t="s">
        <v>320</v>
      </c>
      <c r="AV65" s="92">
        <v>117</v>
      </c>
      <c r="AW65" s="92">
        <v>117</v>
      </c>
      <c r="AX65" s="92">
        <v>117</v>
      </c>
      <c r="AY65" s="92">
        <v>135</v>
      </c>
      <c r="AZ65" s="92">
        <v>135</v>
      </c>
      <c r="BA65" s="92">
        <v>135</v>
      </c>
      <c r="BB65" s="92">
        <v>28</v>
      </c>
      <c r="BC65" s="92">
        <v>28</v>
      </c>
      <c r="BD65" s="92">
        <v>28</v>
      </c>
      <c r="BE65" s="92">
        <v>1</v>
      </c>
      <c r="BF65" s="92">
        <v>1</v>
      </c>
      <c r="BG65" s="92">
        <v>1</v>
      </c>
      <c r="BH65" s="92">
        <v>1</v>
      </c>
      <c r="BI65" s="92">
        <v>1</v>
      </c>
      <c r="BJ65" s="92">
        <v>1</v>
      </c>
      <c r="BK65" s="92">
        <v>175</v>
      </c>
      <c r="BL65" s="92">
        <v>175</v>
      </c>
      <c r="BM65" s="92">
        <v>175</v>
      </c>
      <c r="BN65" s="92">
        <v>26</v>
      </c>
      <c r="BO65" s="92">
        <v>26</v>
      </c>
      <c r="BP65" s="92">
        <v>26</v>
      </c>
      <c r="BQ65" s="107">
        <v>2</v>
      </c>
      <c r="BR65" s="109">
        <v>2</v>
      </c>
      <c r="BS65" s="109">
        <v>2</v>
      </c>
      <c r="BT65" s="109">
        <v>1</v>
      </c>
      <c r="BU65" s="109">
        <v>1</v>
      </c>
      <c r="BV65" s="109">
        <v>1</v>
      </c>
      <c r="BW65" s="92">
        <v>32</v>
      </c>
      <c r="BX65" s="92">
        <f t="shared" si="164"/>
        <v>84</v>
      </c>
      <c r="BY65" s="92">
        <f t="shared" ref="BY65:BY67" si="166">BX65</f>
        <v>84</v>
      </c>
      <c r="BZ65" s="92">
        <f t="shared" si="126"/>
        <v>84</v>
      </c>
      <c r="CA65" s="92">
        <f t="shared" si="165"/>
        <v>26</v>
      </c>
      <c r="CB65" s="92">
        <f t="shared" si="165"/>
        <v>692</v>
      </c>
      <c r="CC65" s="92">
        <f t="shared" ref="CC65:CC68" si="167">CB65</f>
        <v>692</v>
      </c>
      <c r="CD65" s="92">
        <f t="shared" si="158"/>
        <v>692</v>
      </c>
      <c r="CE65" s="92">
        <f t="shared" si="152"/>
        <v>51</v>
      </c>
      <c r="CF65" s="92">
        <f t="shared" ref="CF65:CF68" si="168">CE65</f>
        <v>51</v>
      </c>
      <c r="CG65" s="92">
        <f t="shared" si="121"/>
        <v>51</v>
      </c>
      <c r="CH65" s="92">
        <f t="shared" si="141"/>
        <v>486</v>
      </c>
      <c r="CI65" s="92">
        <f t="shared" si="141"/>
        <v>486</v>
      </c>
      <c r="CJ65" s="92">
        <f t="shared" si="141"/>
        <v>486</v>
      </c>
      <c r="CK65" s="87">
        <v>534</v>
      </c>
      <c r="CL65" s="87">
        <v>1299</v>
      </c>
      <c r="CM65" s="92">
        <v>718</v>
      </c>
      <c r="CN65" s="92">
        <v>1300</v>
      </c>
      <c r="CO65" s="92">
        <v>11136</v>
      </c>
      <c r="CP65" s="92">
        <v>27242</v>
      </c>
      <c r="CQ65" s="92">
        <v>8814</v>
      </c>
      <c r="CR65" s="92">
        <v>5618</v>
      </c>
      <c r="CS65" s="92">
        <v>17856</v>
      </c>
      <c r="CT65" s="92">
        <v>17944</v>
      </c>
      <c r="CU65" s="97">
        <v>4739</v>
      </c>
      <c r="CV65" s="98">
        <v>6508</v>
      </c>
      <c r="CW65" s="99">
        <f t="shared" si="8"/>
        <v>97</v>
      </c>
      <c r="CX65" s="87">
        <f t="shared" si="9"/>
        <v>-50</v>
      </c>
      <c r="CY65" s="99">
        <f t="shared" si="10"/>
        <v>100</v>
      </c>
      <c r="CZ65" s="87" t="str">
        <f t="shared" si="11"/>
        <v>30</v>
      </c>
      <c r="DA65" s="99">
        <f t="shared" si="12"/>
        <v>100</v>
      </c>
      <c r="DB65" s="87" t="str">
        <f t="shared" si="13"/>
        <v>30</v>
      </c>
      <c r="DC65" s="99">
        <f t="shared" si="14"/>
        <v>88</v>
      </c>
      <c r="DD65" s="99" t="str">
        <f t="shared" si="15"/>
        <v>30</v>
      </c>
      <c r="DE65" s="99">
        <f t="shared" si="153"/>
        <v>41</v>
      </c>
      <c r="DF65" s="87" t="str">
        <f t="shared" si="16"/>
        <v>15</v>
      </c>
      <c r="DG65" s="99">
        <f t="shared" si="154"/>
        <v>55</v>
      </c>
      <c r="DH65" s="87" t="str">
        <f t="shared" si="17"/>
        <v>15</v>
      </c>
      <c r="DI65" s="99">
        <f t="shared" si="155"/>
        <v>41</v>
      </c>
      <c r="DJ65" s="87" t="str">
        <f t="shared" si="18"/>
        <v>15</v>
      </c>
      <c r="DK65" s="99">
        <f t="shared" si="19"/>
        <v>61</v>
      </c>
      <c r="DL65" s="87" t="str">
        <f t="shared" si="20"/>
        <v>20</v>
      </c>
      <c r="DM65" s="99">
        <f t="shared" si="21"/>
        <v>84</v>
      </c>
      <c r="DN65" s="87" t="str">
        <f t="shared" si="56"/>
        <v>50</v>
      </c>
      <c r="DO65" s="99">
        <f t="shared" si="22"/>
        <v>100</v>
      </c>
      <c r="DP65" s="87" t="str">
        <f t="shared" si="23"/>
        <v>30</v>
      </c>
      <c r="DQ65" s="99">
        <f t="shared" si="24"/>
        <v>73</v>
      </c>
      <c r="DR65" s="87" t="str">
        <f t="shared" si="25"/>
        <v>20</v>
      </c>
      <c r="DS65" s="87">
        <f t="shared" si="26"/>
        <v>205</v>
      </c>
      <c r="DT65" s="92">
        <v>18422</v>
      </c>
      <c r="DU65" s="92">
        <v>19407</v>
      </c>
      <c r="DV65" s="92">
        <v>107781</v>
      </c>
      <c r="DW65" s="92">
        <v>19407</v>
      </c>
      <c r="DX65" s="92">
        <v>5050</v>
      </c>
      <c r="DY65" s="99">
        <f t="shared" si="27"/>
        <v>29</v>
      </c>
      <c r="DZ65" s="100" t="str">
        <f t="shared" si="28"/>
        <v>15</v>
      </c>
      <c r="EA65" s="99">
        <f t="shared" ref="EA65:EA66" si="169">ROUND(IFERROR(DU65/DW65,0)*100,0)</f>
        <v>100</v>
      </c>
      <c r="EB65" s="100" t="str">
        <f t="shared" si="30"/>
        <v>20</v>
      </c>
      <c r="EC65" s="99">
        <f t="shared" si="139"/>
        <v>5</v>
      </c>
      <c r="ED65" s="92" t="str">
        <f t="shared" si="32"/>
        <v>0</v>
      </c>
      <c r="EE65" s="100">
        <f t="shared" si="33"/>
        <v>35</v>
      </c>
      <c r="EF65" s="87">
        <f t="shared" si="34"/>
        <v>240</v>
      </c>
      <c r="EG65" s="110">
        <v>88158</v>
      </c>
      <c r="EH65" s="111">
        <v>1271864</v>
      </c>
      <c r="EI65" s="103">
        <f t="shared" si="35"/>
        <v>6931</v>
      </c>
      <c r="EJ65" s="104" t="str">
        <f t="shared" si="36"/>
        <v>30</v>
      </c>
      <c r="EK65" s="109">
        <v>53</v>
      </c>
      <c r="EL65" s="100" t="str">
        <f t="shared" si="37"/>
        <v>30</v>
      </c>
      <c r="EM65" s="106">
        <v>55</v>
      </c>
      <c r="EN65" s="99">
        <f t="shared" si="38"/>
        <v>65</v>
      </c>
      <c r="EO65" s="100" t="str">
        <f t="shared" si="39"/>
        <v>20</v>
      </c>
      <c r="EP65" s="106">
        <v>31</v>
      </c>
      <c r="EQ65" s="99">
        <f t="shared" si="40"/>
        <v>97</v>
      </c>
      <c r="ER65" s="100">
        <f t="shared" si="41"/>
        <v>-50</v>
      </c>
      <c r="ES65" s="106">
        <v>83</v>
      </c>
      <c r="ET65" s="99">
        <f t="shared" si="42"/>
        <v>99</v>
      </c>
      <c r="EU65" s="100" t="str">
        <f t="shared" si="43"/>
        <v>50</v>
      </c>
      <c r="EV65" s="106">
        <v>105</v>
      </c>
      <c r="EW65" s="99">
        <f t="shared" si="44"/>
        <v>91</v>
      </c>
      <c r="EX65" s="100" t="str">
        <f t="shared" si="45"/>
        <v>50</v>
      </c>
      <c r="EY65" s="107">
        <v>0</v>
      </c>
      <c r="EZ65" s="92" t="str">
        <f t="shared" si="46"/>
        <v>0</v>
      </c>
      <c r="FA65" s="107">
        <v>0</v>
      </c>
      <c r="FB65" s="92" t="str">
        <f t="shared" si="47"/>
        <v>0</v>
      </c>
      <c r="FC65" s="107">
        <v>8</v>
      </c>
      <c r="FD65" s="92" t="str">
        <f t="shared" si="48"/>
        <v>5</v>
      </c>
      <c r="FE65" s="100">
        <f t="shared" si="49"/>
        <v>80</v>
      </c>
      <c r="FF65" s="100">
        <f t="shared" si="50"/>
        <v>55</v>
      </c>
      <c r="FG65" s="100">
        <f t="shared" si="51"/>
        <v>135</v>
      </c>
      <c r="FH65" s="108">
        <f t="shared" si="52"/>
        <v>375</v>
      </c>
      <c r="FI65" s="86"/>
      <c r="FJ65" s="116"/>
    </row>
    <row r="66" spans="1:166" ht="14.4" x14ac:dyDescent="0.3">
      <c r="A66" s="43">
        <v>63</v>
      </c>
      <c r="B66" s="43" t="s">
        <v>183</v>
      </c>
      <c r="C66" s="117" t="s">
        <v>321</v>
      </c>
      <c r="D66" s="123">
        <v>31</v>
      </c>
      <c r="E66" s="121">
        <v>233</v>
      </c>
      <c r="F66" s="121">
        <v>914</v>
      </c>
      <c r="G66" s="122">
        <v>52</v>
      </c>
      <c r="H66" s="122">
        <v>98</v>
      </c>
      <c r="I66" s="120">
        <v>780</v>
      </c>
      <c r="J66" s="88">
        <v>30</v>
      </c>
      <c r="K66" s="88">
        <v>238</v>
      </c>
      <c r="L66" s="88">
        <v>527</v>
      </c>
      <c r="M66" s="88">
        <v>439</v>
      </c>
      <c r="N66" s="88">
        <v>56</v>
      </c>
      <c r="O66" s="88">
        <v>37</v>
      </c>
      <c r="P66" s="89" t="s">
        <v>322</v>
      </c>
      <c r="Q66" s="90">
        <v>31</v>
      </c>
      <c r="R66" s="90">
        <v>387</v>
      </c>
      <c r="S66" s="90">
        <v>368</v>
      </c>
      <c r="T66" s="90">
        <v>19</v>
      </c>
      <c r="U66" s="90">
        <v>578</v>
      </c>
      <c r="V66" s="90">
        <v>306</v>
      </c>
      <c r="W66" s="90">
        <v>34</v>
      </c>
      <c r="X66" s="89" t="s">
        <v>458</v>
      </c>
      <c r="Y66" s="90"/>
      <c r="Z66" s="90">
        <v>234</v>
      </c>
      <c r="AA66" s="90"/>
      <c r="AB66" s="90"/>
      <c r="AC66" s="90">
        <v>217</v>
      </c>
      <c r="AD66" s="90">
        <v>17</v>
      </c>
      <c r="AE66" s="90">
        <v>968</v>
      </c>
      <c r="AF66" s="90">
        <v>968</v>
      </c>
      <c r="AG66" s="90">
        <v>968</v>
      </c>
      <c r="AH66" s="90">
        <v>60</v>
      </c>
      <c r="AI66" s="90">
        <v>60</v>
      </c>
      <c r="AJ66" s="90">
        <v>60</v>
      </c>
      <c r="AK66" s="90"/>
      <c r="AL66" s="92">
        <v>234</v>
      </c>
      <c r="AM66" s="92">
        <v>17</v>
      </c>
      <c r="AN66" s="92">
        <v>217</v>
      </c>
      <c r="AO66" s="92">
        <f t="shared" si="0"/>
        <v>967</v>
      </c>
      <c r="AP66" s="92">
        <v>455</v>
      </c>
      <c r="AQ66" s="92">
        <v>512</v>
      </c>
      <c r="AR66" s="92">
        <v>111</v>
      </c>
      <c r="AS66" s="92">
        <v>41</v>
      </c>
      <c r="AT66" s="92">
        <v>70</v>
      </c>
      <c r="AU66" s="93" t="s">
        <v>323</v>
      </c>
      <c r="AV66" s="92">
        <v>39</v>
      </c>
      <c r="AW66" s="92">
        <v>37</v>
      </c>
      <c r="AX66" s="92">
        <v>33</v>
      </c>
      <c r="AY66" s="92">
        <v>62</v>
      </c>
      <c r="AZ66" s="92">
        <v>57</v>
      </c>
      <c r="BA66" s="92">
        <v>59</v>
      </c>
      <c r="BB66" s="92">
        <v>31</v>
      </c>
      <c r="BC66" s="92">
        <v>31</v>
      </c>
      <c r="BD66" s="92">
        <v>31</v>
      </c>
      <c r="BE66" s="92">
        <v>20</v>
      </c>
      <c r="BF66" s="92">
        <v>0</v>
      </c>
      <c r="BG66" s="92">
        <v>20</v>
      </c>
      <c r="BH66" s="92">
        <v>1</v>
      </c>
      <c r="BI66" s="92">
        <v>1</v>
      </c>
      <c r="BJ66" s="92">
        <v>1</v>
      </c>
      <c r="BK66" s="92">
        <v>38</v>
      </c>
      <c r="BL66" s="92">
        <v>0</v>
      </c>
      <c r="BM66" s="92">
        <v>38</v>
      </c>
      <c r="BN66" s="92">
        <v>27</v>
      </c>
      <c r="BO66" s="92">
        <v>7</v>
      </c>
      <c r="BP66" s="92">
        <v>27</v>
      </c>
      <c r="BQ66" s="107">
        <v>1</v>
      </c>
      <c r="BR66" s="109">
        <v>1</v>
      </c>
      <c r="BS66" s="109">
        <v>1</v>
      </c>
      <c r="BT66" s="109">
        <v>1</v>
      </c>
      <c r="BU66" s="109">
        <v>1</v>
      </c>
      <c r="BV66" s="109">
        <v>1</v>
      </c>
      <c r="BW66" s="92">
        <v>31</v>
      </c>
      <c r="BX66" s="92">
        <f t="shared" si="164"/>
        <v>234</v>
      </c>
      <c r="BY66" s="92">
        <f t="shared" si="166"/>
        <v>234</v>
      </c>
      <c r="BZ66" s="92">
        <f t="shared" si="126"/>
        <v>234</v>
      </c>
      <c r="CA66" s="92">
        <f t="shared" si="165"/>
        <v>17</v>
      </c>
      <c r="CB66" s="92">
        <f t="shared" si="165"/>
        <v>968</v>
      </c>
      <c r="CC66" s="92">
        <f t="shared" si="167"/>
        <v>968</v>
      </c>
      <c r="CD66" s="92">
        <f t="shared" si="158"/>
        <v>968</v>
      </c>
      <c r="CE66" s="92">
        <f>AR66</f>
        <v>111</v>
      </c>
      <c r="CF66" s="92">
        <f t="shared" si="168"/>
        <v>111</v>
      </c>
      <c r="CG66" s="92">
        <f t="shared" si="121"/>
        <v>111</v>
      </c>
      <c r="CH66" s="92">
        <f t="shared" si="141"/>
        <v>220</v>
      </c>
      <c r="CI66" s="92">
        <f t="shared" si="141"/>
        <v>135</v>
      </c>
      <c r="CJ66" s="92">
        <f t="shared" si="141"/>
        <v>211</v>
      </c>
      <c r="CK66" s="87">
        <v>47</v>
      </c>
      <c r="CL66" s="87">
        <v>1404</v>
      </c>
      <c r="CM66" s="92">
        <v>4</v>
      </c>
      <c r="CN66" s="92">
        <v>1405</v>
      </c>
      <c r="CO66" s="92">
        <v>17</v>
      </c>
      <c r="CP66" s="92">
        <v>11407</v>
      </c>
      <c r="CQ66" s="92">
        <v>763</v>
      </c>
      <c r="CR66" s="92">
        <v>840</v>
      </c>
      <c r="CS66" s="92">
        <v>2421</v>
      </c>
      <c r="CT66" s="92">
        <v>2972</v>
      </c>
      <c r="CU66" s="97">
        <v>117</v>
      </c>
      <c r="CV66" s="98">
        <v>249</v>
      </c>
      <c r="CW66" s="99">
        <f t="shared" si="8"/>
        <v>100</v>
      </c>
      <c r="CX66" s="87">
        <f t="shared" si="9"/>
        <v>10</v>
      </c>
      <c r="CY66" s="99">
        <f t="shared" si="10"/>
        <v>100</v>
      </c>
      <c r="CZ66" s="87" t="str">
        <f t="shared" si="11"/>
        <v>30</v>
      </c>
      <c r="DA66" s="99">
        <f t="shared" si="12"/>
        <v>85</v>
      </c>
      <c r="DB66" s="87" t="str">
        <f t="shared" si="13"/>
        <v>20</v>
      </c>
      <c r="DC66" s="99">
        <f t="shared" si="14"/>
        <v>25</v>
      </c>
      <c r="DD66" s="99" t="str">
        <f t="shared" si="15"/>
        <v>10</v>
      </c>
      <c r="DE66" s="99">
        <f t="shared" si="153"/>
        <v>3</v>
      </c>
      <c r="DF66" s="87" t="str">
        <f t="shared" si="16"/>
        <v>0</v>
      </c>
      <c r="DG66" s="99">
        <f t="shared" si="154"/>
        <v>0</v>
      </c>
      <c r="DH66" s="87" t="str">
        <f t="shared" si="17"/>
        <v>0</v>
      </c>
      <c r="DI66" s="99">
        <f t="shared" si="155"/>
        <v>0</v>
      </c>
      <c r="DJ66" s="87" t="str">
        <f t="shared" si="18"/>
        <v>0</v>
      </c>
      <c r="DK66" s="99">
        <f t="shared" si="19"/>
        <v>48</v>
      </c>
      <c r="DL66" s="87" t="str">
        <f t="shared" si="20"/>
        <v>15</v>
      </c>
      <c r="DM66" s="99">
        <f t="shared" si="21"/>
        <v>53</v>
      </c>
      <c r="DN66" s="87" t="str">
        <f t="shared" si="56"/>
        <v>30</v>
      </c>
      <c r="DO66" s="99">
        <f t="shared" si="22"/>
        <v>81</v>
      </c>
      <c r="DP66" s="87" t="str">
        <f t="shared" si="23"/>
        <v>30</v>
      </c>
      <c r="DQ66" s="99">
        <f t="shared" si="24"/>
        <v>47</v>
      </c>
      <c r="DR66" s="87" t="str">
        <f t="shared" si="25"/>
        <v>15</v>
      </c>
      <c r="DS66" s="87">
        <f t="shared" si="26"/>
        <v>160</v>
      </c>
      <c r="DT66" s="92">
        <v>2670</v>
      </c>
      <c r="DU66" s="92">
        <v>0</v>
      </c>
      <c r="DV66" s="92">
        <v>24763</v>
      </c>
      <c r="DW66" s="92">
        <v>27</v>
      </c>
      <c r="DX66" s="92">
        <v>0</v>
      </c>
      <c r="DY66" s="99">
        <f t="shared" si="27"/>
        <v>10</v>
      </c>
      <c r="DZ66" s="100" t="str">
        <f t="shared" si="28"/>
        <v>5</v>
      </c>
      <c r="EA66" s="99">
        <f t="shared" si="169"/>
        <v>0</v>
      </c>
      <c r="EB66" s="100" t="str">
        <f t="shared" si="30"/>
        <v>0</v>
      </c>
      <c r="EC66" s="99">
        <v>50</v>
      </c>
      <c r="ED66" s="92" t="str">
        <f t="shared" si="32"/>
        <v>10</v>
      </c>
      <c r="EE66" s="100">
        <f t="shared" si="33"/>
        <v>15</v>
      </c>
      <c r="EF66" s="87">
        <f t="shared" si="34"/>
        <v>175</v>
      </c>
      <c r="EG66" s="110">
        <v>49044</v>
      </c>
      <c r="EH66" s="111">
        <v>1042055</v>
      </c>
      <c r="EI66" s="103">
        <f t="shared" si="35"/>
        <v>4706</v>
      </c>
      <c r="EJ66" s="104" t="str">
        <f t="shared" si="36"/>
        <v>30</v>
      </c>
      <c r="EK66" s="109">
        <v>2</v>
      </c>
      <c r="EL66" s="100" t="str">
        <f t="shared" si="37"/>
        <v>10</v>
      </c>
      <c r="EM66" s="106">
        <v>4</v>
      </c>
      <c r="EN66" s="99">
        <f t="shared" si="38"/>
        <v>2</v>
      </c>
      <c r="EO66" s="100" t="str">
        <f t="shared" si="39"/>
        <v>0</v>
      </c>
      <c r="EP66" s="106">
        <v>31</v>
      </c>
      <c r="EQ66" s="99">
        <f t="shared" si="40"/>
        <v>100</v>
      </c>
      <c r="ER66" s="100">
        <f t="shared" si="41"/>
        <v>10</v>
      </c>
      <c r="ES66" s="106">
        <v>192</v>
      </c>
      <c r="ET66" s="99">
        <f t="shared" si="42"/>
        <v>82</v>
      </c>
      <c r="EU66" s="100" t="str">
        <f t="shared" si="43"/>
        <v>45</v>
      </c>
      <c r="EV66" s="106">
        <v>93</v>
      </c>
      <c r="EW66" s="99">
        <f t="shared" si="44"/>
        <v>35</v>
      </c>
      <c r="EX66" s="100" t="str">
        <f t="shared" si="45"/>
        <v>20</v>
      </c>
      <c r="EY66" s="107">
        <v>1</v>
      </c>
      <c r="EZ66" s="92" t="str">
        <f t="shared" si="46"/>
        <v>10</v>
      </c>
      <c r="FA66" s="107">
        <v>0</v>
      </c>
      <c r="FB66" s="92" t="str">
        <f t="shared" si="47"/>
        <v>0</v>
      </c>
      <c r="FC66" s="107">
        <v>24</v>
      </c>
      <c r="FD66" s="92" t="str">
        <f t="shared" si="48"/>
        <v>10</v>
      </c>
      <c r="FE66" s="100">
        <f t="shared" si="49"/>
        <v>40</v>
      </c>
      <c r="FF66" s="100">
        <f t="shared" si="50"/>
        <v>95</v>
      </c>
      <c r="FG66" s="100">
        <f t="shared" si="51"/>
        <v>135</v>
      </c>
      <c r="FH66" s="108">
        <f t="shared" si="52"/>
        <v>310</v>
      </c>
      <c r="FI66" s="86"/>
      <c r="FJ66" s="116"/>
    </row>
    <row r="67" spans="1:166" ht="14.4" x14ac:dyDescent="0.3">
      <c r="A67" s="43">
        <v>64</v>
      </c>
      <c r="B67" s="43" t="s">
        <v>154</v>
      </c>
      <c r="C67" s="117" t="s">
        <v>324</v>
      </c>
      <c r="D67" s="121">
        <v>37</v>
      </c>
      <c r="E67" s="121">
        <v>73</v>
      </c>
      <c r="F67" s="121">
        <v>1022</v>
      </c>
      <c r="G67" s="122">
        <v>344</v>
      </c>
      <c r="H67" s="122">
        <v>241</v>
      </c>
      <c r="I67" s="102">
        <v>1160</v>
      </c>
      <c r="J67" s="88">
        <v>45</v>
      </c>
      <c r="K67" s="88">
        <v>158</v>
      </c>
      <c r="L67" s="88">
        <v>547</v>
      </c>
      <c r="M67" s="88">
        <v>521</v>
      </c>
      <c r="N67" s="88">
        <v>1001</v>
      </c>
      <c r="O67" s="88">
        <v>61</v>
      </c>
      <c r="P67" s="89" t="s">
        <v>325</v>
      </c>
      <c r="Q67" s="90">
        <v>40</v>
      </c>
      <c r="R67" s="90">
        <v>112</v>
      </c>
      <c r="S67" s="90">
        <v>90</v>
      </c>
      <c r="T67" s="90">
        <v>22</v>
      </c>
      <c r="U67" s="90">
        <v>0</v>
      </c>
      <c r="V67" s="90">
        <v>0</v>
      </c>
      <c r="W67" s="90">
        <v>0</v>
      </c>
      <c r="X67" s="89" t="s">
        <v>459</v>
      </c>
      <c r="Y67" s="90">
        <v>37</v>
      </c>
      <c r="Z67" s="90">
        <v>74</v>
      </c>
      <c r="AA67" s="90"/>
      <c r="AB67" s="90"/>
      <c r="AC67" s="90">
        <v>40</v>
      </c>
      <c r="AD67" s="90">
        <v>34</v>
      </c>
      <c r="AE67" s="90">
        <v>974</v>
      </c>
      <c r="AF67" s="90">
        <v>965</v>
      </c>
      <c r="AG67" s="90">
        <v>965</v>
      </c>
      <c r="AH67" s="90">
        <v>80</v>
      </c>
      <c r="AI67" s="90"/>
      <c r="AJ67" s="90"/>
      <c r="AK67" s="90">
        <v>3</v>
      </c>
      <c r="AL67" s="92">
        <v>97</v>
      </c>
      <c r="AM67" s="92">
        <v>34</v>
      </c>
      <c r="AN67" s="92">
        <v>63</v>
      </c>
      <c r="AO67" s="92">
        <f t="shared" si="0"/>
        <v>1052</v>
      </c>
      <c r="AP67" s="92">
        <v>547</v>
      </c>
      <c r="AQ67" s="92">
        <v>505</v>
      </c>
      <c r="AR67" s="92">
        <v>410</v>
      </c>
      <c r="AS67" s="92">
        <v>87</v>
      </c>
      <c r="AT67" s="92">
        <v>323</v>
      </c>
      <c r="AU67" s="93" t="s">
        <v>326</v>
      </c>
      <c r="AV67" s="92">
        <v>150</v>
      </c>
      <c r="AW67" s="92">
        <v>42</v>
      </c>
      <c r="AX67" s="92">
        <v>150</v>
      </c>
      <c r="AY67" s="92">
        <v>9</v>
      </c>
      <c r="AZ67" s="92">
        <v>9</v>
      </c>
      <c r="BA67" s="92">
        <v>9</v>
      </c>
      <c r="BB67" s="92">
        <v>16</v>
      </c>
      <c r="BC67" s="92">
        <v>16</v>
      </c>
      <c r="BD67" s="92">
        <v>16</v>
      </c>
      <c r="BE67" s="92">
        <v>1</v>
      </c>
      <c r="BF67" s="92">
        <v>1</v>
      </c>
      <c r="BG67" s="92">
        <v>1</v>
      </c>
      <c r="BH67" s="92">
        <v>1</v>
      </c>
      <c r="BI67" s="92">
        <v>1</v>
      </c>
      <c r="BJ67" s="92">
        <v>1</v>
      </c>
      <c r="BK67" s="92">
        <v>385</v>
      </c>
      <c r="BL67" s="92">
        <v>202</v>
      </c>
      <c r="BM67" s="92">
        <v>202</v>
      </c>
      <c r="BN67" s="92">
        <v>68</v>
      </c>
      <c r="BO67" s="92">
        <v>4</v>
      </c>
      <c r="BP67" s="92">
        <v>4</v>
      </c>
      <c r="BQ67" s="107">
        <v>1</v>
      </c>
      <c r="BR67" s="109">
        <v>1</v>
      </c>
      <c r="BS67" s="109">
        <v>1</v>
      </c>
      <c r="BT67" s="109">
        <v>2</v>
      </c>
      <c r="BU67" s="109">
        <v>2</v>
      </c>
      <c r="BV67" s="109">
        <v>2</v>
      </c>
      <c r="BW67" s="92">
        <f t="shared" ref="BW67:BZ68" si="170">Y67</f>
        <v>37</v>
      </c>
      <c r="BX67" s="92">
        <f t="shared" si="170"/>
        <v>74</v>
      </c>
      <c r="BY67" s="92">
        <f t="shared" si="166"/>
        <v>74</v>
      </c>
      <c r="BZ67" s="92">
        <f t="shared" si="126"/>
        <v>74</v>
      </c>
      <c r="CA67" s="92">
        <f t="shared" si="165"/>
        <v>34</v>
      </c>
      <c r="CB67" s="92">
        <f t="shared" si="165"/>
        <v>974</v>
      </c>
      <c r="CC67" s="92">
        <f t="shared" si="167"/>
        <v>974</v>
      </c>
      <c r="CD67" s="92">
        <f t="shared" si="158"/>
        <v>974</v>
      </c>
      <c r="CE67" s="92">
        <f t="shared" ref="CE67:CE68" si="171">AH67</f>
        <v>80</v>
      </c>
      <c r="CF67" s="92">
        <f t="shared" si="168"/>
        <v>80</v>
      </c>
      <c r="CG67" s="92">
        <f t="shared" si="121"/>
        <v>80</v>
      </c>
      <c r="CH67" s="92">
        <f t="shared" si="141"/>
        <v>633</v>
      </c>
      <c r="CI67" s="92">
        <f t="shared" si="141"/>
        <v>278</v>
      </c>
      <c r="CJ67" s="92">
        <f t="shared" si="141"/>
        <v>386</v>
      </c>
      <c r="CK67" s="87">
        <v>65</v>
      </c>
      <c r="CL67" s="87">
        <v>1712</v>
      </c>
      <c r="CM67" s="92">
        <v>2</v>
      </c>
      <c r="CN67" s="92">
        <v>1713</v>
      </c>
      <c r="CO67" s="92">
        <v>2006</v>
      </c>
      <c r="CP67" s="92">
        <v>28881</v>
      </c>
      <c r="CQ67" s="92">
        <v>7211</v>
      </c>
      <c r="CR67" s="92">
        <v>5475</v>
      </c>
      <c r="CS67" s="92">
        <v>20159</v>
      </c>
      <c r="CT67" s="92">
        <v>23378</v>
      </c>
      <c r="CU67" s="97">
        <v>1473</v>
      </c>
      <c r="CV67" s="98">
        <v>3867</v>
      </c>
      <c r="CW67" s="99">
        <f t="shared" si="8"/>
        <v>100</v>
      </c>
      <c r="CX67" s="87">
        <f t="shared" si="9"/>
        <v>10</v>
      </c>
      <c r="CY67" s="99">
        <f t="shared" si="10"/>
        <v>99</v>
      </c>
      <c r="CZ67" s="87" t="str">
        <f t="shared" si="11"/>
        <v>20</v>
      </c>
      <c r="DA67" s="99">
        <f t="shared" si="12"/>
        <v>97</v>
      </c>
      <c r="DB67" s="87" t="str">
        <f t="shared" si="13"/>
        <v>30</v>
      </c>
      <c r="DC67" s="99">
        <f t="shared" si="14"/>
        <v>89</v>
      </c>
      <c r="DD67" s="99" t="str">
        <f t="shared" si="15"/>
        <v>30</v>
      </c>
      <c r="DE67" s="99">
        <f t="shared" si="153"/>
        <v>4</v>
      </c>
      <c r="DF67" s="87" t="str">
        <f t="shared" si="16"/>
        <v>0</v>
      </c>
      <c r="DG67" s="99">
        <f t="shared" si="154"/>
        <v>0</v>
      </c>
      <c r="DH67" s="87" t="str">
        <f t="shared" si="17"/>
        <v>0</v>
      </c>
      <c r="DI67" s="99">
        <f t="shared" si="155"/>
        <v>7</v>
      </c>
      <c r="DJ67" s="87" t="str">
        <f t="shared" si="18"/>
        <v>0</v>
      </c>
      <c r="DK67" s="99">
        <f t="shared" si="19"/>
        <v>57</v>
      </c>
      <c r="DL67" s="87" t="str">
        <f t="shared" si="20"/>
        <v>15</v>
      </c>
      <c r="DM67" s="99">
        <f t="shared" si="21"/>
        <v>80</v>
      </c>
      <c r="DN67" s="87" t="str">
        <f t="shared" si="56"/>
        <v>40</v>
      </c>
      <c r="DO67" s="99">
        <f t="shared" si="22"/>
        <v>86</v>
      </c>
      <c r="DP67" s="87" t="str">
        <f t="shared" si="23"/>
        <v>30</v>
      </c>
      <c r="DQ67" s="99">
        <f t="shared" si="24"/>
        <v>38</v>
      </c>
      <c r="DR67" s="87" t="str">
        <f t="shared" si="25"/>
        <v>10</v>
      </c>
      <c r="DS67" s="87">
        <f t="shared" si="26"/>
        <v>185</v>
      </c>
      <c r="DT67" s="92">
        <v>23575</v>
      </c>
      <c r="DU67" s="92">
        <v>0</v>
      </c>
      <c r="DV67" s="92">
        <v>158387</v>
      </c>
      <c r="DW67" s="92">
        <v>0</v>
      </c>
      <c r="DX67" s="92">
        <v>7291</v>
      </c>
      <c r="DY67" s="99">
        <f t="shared" si="27"/>
        <v>17</v>
      </c>
      <c r="DZ67" s="100" t="str">
        <f t="shared" si="28"/>
        <v>10</v>
      </c>
      <c r="EA67" s="99">
        <v>100</v>
      </c>
      <c r="EB67" s="100" t="str">
        <f t="shared" si="30"/>
        <v>20</v>
      </c>
      <c r="EC67" s="99">
        <f t="shared" ref="EC67:EC69" si="172">ROUND(IFERROR(DX67/DV67,0)*100,0)</f>
        <v>5</v>
      </c>
      <c r="ED67" s="92" t="str">
        <f t="shared" si="32"/>
        <v>0</v>
      </c>
      <c r="EE67" s="100">
        <f t="shared" si="33"/>
        <v>30</v>
      </c>
      <c r="EF67" s="87">
        <f t="shared" si="34"/>
        <v>215</v>
      </c>
      <c r="EG67" s="110">
        <v>82626</v>
      </c>
      <c r="EH67" s="111">
        <v>1594799</v>
      </c>
      <c r="EI67" s="103">
        <f t="shared" si="35"/>
        <v>5181</v>
      </c>
      <c r="EJ67" s="104" t="str">
        <f t="shared" si="36"/>
        <v>30</v>
      </c>
      <c r="EK67" s="109">
        <v>12</v>
      </c>
      <c r="EL67" s="100" t="str">
        <f t="shared" si="37"/>
        <v>30</v>
      </c>
      <c r="EM67" s="106">
        <v>33</v>
      </c>
      <c r="EN67" s="99">
        <f t="shared" si="38"/>
        <v>45</v>
      </c>
      <c r="EO67" s="100" t="str">
        <f t="shared" si="39"/>
        <v>15</v>
      </c>
      <c r="EP67" s="106">
        <v>37</v>
      </c>
      <c r="EQ67" s="99">
        <f t="shared" si="40"/>
        <v>100</v>
      </c>
      <c r="ER67" s="100">
        <f t="shared" si="41"/>
        <v>10</v>
      </c>
      <c r="ES67" s="106">
        <v>71</v>
      </c>
      <c r="ET67" s="99">
        <f t="shared" si="42"/>
        <v>96</v>
      </c>
      <c r="EU67" s="100" t="str">
        <f t="shared" si="43"/>
        <v>50</v>
      </c>
      <c r="EV67" s="106">
        <v>106</v>
      </c>
      <c r="EW67" s="99">
        <f t="shared" si="44"/>
        <v>95</v>
      </c>
      <c r="EX67" s="100" t="str">
        <f t="shared" si="45"/>
        <v>50</v>
      </c>
      <c r="EY67" s="107">
        <v>1</v>
      </c>
      <c r="EZ67" s="92" t="str">
        <f t="shared" si="46"/>
        <v>10</v>
      </c>
      <c r="FA67" s="107">
        <v>0</v>
      </c>
      <c r="FB67" s="92" t="str">
        <f t="shared" si="47"/>
        <v>0</v>
      </c>
      <c r="FC67" s="107">
        <v>0</v>
      </c>
      <c r="FD67" s="92" t="str">
        <f t="shared" si="48"/>
        <v>0</v>
      </c>
      <c r="FE67" s="100">
        <f t="shared" si="49"/>
        <v>75</v>
      </c>
      <c r="FF67" s="100">
        <f t="shared" si="50"/>
        <v>120</v>
      </c>
      <c r="FG67" s="100">
        <f t="shared" si="51"/>
        <v>195</v>
      </c>
      <c r="FH67" s="108">
        <f t="shared" si="52"/>
        <v>410</v>
      </c>
      <c r="FI67" s="86"/>
      <c r="FJ67" s="116"/>
    </row>
    <row r="68" spans="1:166" ht="14.4" x14ac:dyDescent="0.3">
      <c r="A68" s="43">
        <v>65</v>
      </c>
      <c r="B68" s="43" t="s">
        <v>125</v>
      </c>
      <c r="C68" s="117" t="s">
        <v>327</v>
      </c>
      <c r="D68" s="121">
        <v>27</v>
      </c>
      <c r="E68" s="121">
        <v>487</v>
      </c>
      <c r="F68" s="121">
        <v>1471</v>
      </c>
      <c r="G68" s="122">
        <v>460</v>
      </c>
      <c r="H68" s="122">
        <v>258</v>
      </c>
      <c r="I68" s="102">
        <v>2033</v>
      </c>
      <c r="J68" s="88">
        <v>27</v>
      </c>
      <c r="K68" s="88">
        <v>487</v>
      </c>
      <c r="L68" s="88">
        <v>886</v>
      </c>
      <c r="M68" s="88">
        <v>665</v>
      </c>
      <c r="N68" s="88">
        <v>427</v>
      </c>
      <c r="O68" s="88">
        <v>76</v>
      </c>
      <c r="P68" s="89" t="s">
        <v>328</v>
      </c>
      <c r="Q68" s="90">
        <v>27</v>
      </c>
      <c r="R68" s="90">
        <v>487</v>
      </c>
      <c r="S68" s="90">
        <v>445</v>
      </c>
      <c r="T68" s="90">
        <v>42</v>
      </c>
      <c r="U68" s="90">
        <v>1814</v>
      </c>
      <c r="V68" s="90">
        <v>93</v>
      </c>
      <c r="W68" s="90">
        <v>135</v>
      </c>
      <c r="X68" s="89" t="s">
        <v>406</v>
      </c>
      <c r="Y68" s="90">
        <v>27</v>
      </c>
      <c r="Z68" s="90">
        <v>487</v>
      </c>
      <c r="AA68" s="90">
        <v>402</v>
      </c>
      <c r="AB68" s="90">
        <v>487</v>
      </c>
      <c r="AC68" s="90">
        <v>445</v>
      </c>
      <c r="AD68" s="90">
        <v>42</v>
      </c>
      <c r="AE68" s="90">
        <v>1434</v>
      </c>
      <c r="AF68" s="90"/>
      <c r="AG68" s="90"/>
      <c r="AH68" s="90">
        <v>78</v>
      </c>
      <c r="AI68" s="90"/>
      <c r="AJ68" s="90"/>
      <c r="AK68" s="90"/>
      <c r="AL68" s="92">
        <v>487</v>
      </c>
      <c r="AM68" s="92">
        <v>42</v>
      </c>
      <c r="AN68" s="92">
        <v>445</v>
      </c>
      <c r="AO68" s="92">
        <f t="shared" si="0"/>
        <v>1725</v>
      </c>
      <c r="AP68" s="92">
        <v>886</v>
      </c>
      <c r="AQ68" s="92">
        <v>839</v>
      </c>
      <c r="AR68" s="92">
        <v>474</v>
      </c>
      <c r="AS68" s="92">
        <v>81</v>
      </c>
      <c r="AT68" s="92">
        <v>393</v>
      </c>
      <c r="AU68" s="93" t="s">
        <v>329</v>
      </c>
      <c r="AV68" s="92">
        <v>178</v>
      </c>
      <c r="AW68" s="92">
        <v>170</v>
      </c>
      <c r="AX68" s="92">
        <v>177</v>
      </c>
      <c r="AY68" s="92">
        <v>145</v>
      </c>
      <c r="AZ68" s="92">
        <v>136</v>
      </c>
      <c r="BA68" s="92">
        <v>145</v>
      </c>
      <c r="BB68" s="92">
        <v>56</v>
      </c>
      <c r="BC68" s="92">
        <v>56</v>
      </c>
      <c r="BD68" s="92">
        <v>56</v>
      </c>
      <c r="BE68" s="92">
        <v>38</v>
      </c>
      <c r="BF68" s="92">
        <v>38</v>
      </c>
      <c r="BG68" s="92">
        <v>38</v>
      </c>
      <c r="BH68" s="92">
        <v>40</v>
      </c>
      <c r="BI68" s="92">
        <v>40</v>
      </c>
      <c r="BJ68" s="92">
        <v>40</v>
      </c>
      <c r="BK68" s="92">
        <v>456</v>
      </c>
      <c r="BL68" s="92">
        <v>71</v>
      </c>
      <c r="BM68" s="92">
        <v>275</v>
      </c>
      <c r="BN68" s="92">
        <v>153</v>
      </c>
      <c r="BO68" s="92">
        <v>42</v>
      </c>
      <c r="BP68" s="92">
        <v>78</v>
      </c>
      <c r="BQ68" s="107">
        <v>1</v>
      </c>
      <c r="BR68" s="109">
        <v>1</v>
      </c>
      <c r="BS68" s="109">
        <v>1</v>
      </c>
      <c r="BT68" s="109">
        <v>1</v>
      </c>
      <c r="BU68" s="109">
        <v>1</v>
      </c>
      <c r="BV68" s="109">
        <v>1</v>
      </c>
      <c r="BW68" s="92">
        <f t="shared" si="170"/>
        <v>27</v>
      </c>
      <c r="BX68" s="92">
        <f t="shared" si="170"/>
        <v>487</v>
      </c>
      <c r="BY68" s="92">
        <f t="shared" si="170"/>
        <v>402</v>
      </c>
      <c r="BZ68" s="92">
        <f t="shared" si="170"/>
        <v>487</v>
      </c>
      <c r="CA68" s="92">
        <f t="shared" si="165"/>
        <v>42</v>
      </c>
      <c r="CB68" s="92">
        <f t="shared" si="165"/>
        <v>1434</v>
      </c>
      <c r="CC68" s="92">
        <f t="shared" si="167"/>
        <v>1434</v>
      </c>
      <c r="CD68" s="92">
        <f t="shared" si="158"/>
        <v>1434</v>
      </c>
      <c r="CE68" s="92">
        <f t="shared" si="171"/>
        <v>78</v>
      </c>
      <c r="CF68" s="92">
        <f t="shared" si="168"/>
        <v>78</v>
      </c>
      <c r="CG68" s="92">
        <f t="shared" si="121"/>
        <v>78</v>
      </c>
      <c r="CH68" s="92">
        <f t="shared" ref="CH68:CJ83" si="173">IFERROR(AV68+AY68+BB68+BE68+BH68+BK68+BN68+BQ68+BT68,0)</f>
        <v>1068</v>
      </c>
      <c r="CI68" s="92">
        <f t="shared" si="173"/>
        <v>555</v>
      </c>
      <c r="CJ68" s="92">
        <f t="shared" si="173"/>
        <v>811</v>
      </c>
      <c r="CK68" s="87">
        <v>2507</v>
      </c>
      <c r="CL68" s="87">
        <v>2508</v>
      </c>
      <c r="CM68" s="92">
        <v>2508</v>
      </c>
      <c r="CN68" s="92">
        <v>2509</v>
      </c>
      <c r="CO68" s="92">
        <v>14099</v>
      </c>
      <c r="CP68" s="92">
        <v>22933</v>
      </c>
      <c r="CQ68" s="92">
        <v>3839</v>
      </c>
      <c r="CR68" s="92">
        <v>6245</v>
      </c>
      <c r="CS68" s="92">
        <v>17584</v>
      </c>
      <c r="CT68" s="92">
        <v>18114</v>
      </c>
      <c r="CU68" s="97">
        <v>2645</v>
      </c>
      <c r="CV68" s="98">
        <v>4181</v>
      </c>
      <c r="CW68" s="99">
        <f t="shared" si="8"/>
        <v>100</v>
      </c>
      <c r="CX68" s="87">
        <f t="shared" si="9"/>
        <v>10</v>
      </c>
      <c r="CY68" s="99">
        <f t="shared" si="10"/>
        <v>100</v>
      </c>
      <c r="CZ68" s="87" t="str">
        <f t="shared" si="11"/>
        <v>30</v>
      </c>
      <c r="DA68" s="99">
        <f t="shared" si="12"/>
        <v>97</v>
      </c>
      <c r="DB68" s="87" t="str">
        <f t="shared" si="13"/>
        <v>30</v>
      </c>
      <c r="DC68" s="99">
        <f t="shared" si="14"/>
        <v>57</v>
      </c>
      <c r="DD68" s="99" t="str">
        <f t="shared" si="15"/>
        <v>20</v>
      </c>
      <c r="DE68" s="99">
        <f t="shared" si="153"/>
        <v>100</v>
      </c>
      <c r="DF68" s="87" t="str">
        <f t="shared" si="16"/>
        <v>20</v>
      </c>
      <c r="DG68" s="99">
        <f t="shared" si="154"/>
        <v>100</v>
      </c>
      <c r="DH68" s="87" t="str">
        <f t="shared" si="17"/>
        <v>20</v>
      </c>
      <c r="DI68" s="99">
        <f t="shared" si="155"/>
        <v>61</v>
      </c>
      <c r="DJ68" s="87" t="str">
        <f t="shared" si="18"/>
        <v>20</v>
      </c>
      <c r="DK68" s="99">
        <f t="shared" si="19"/>
        <v>38</v>
      </c>
      <c r="DL68" s="87" t="str">
        <f t="shared" si="20"/>
        <v>10</v>
      </c>
      <c r="DM68" s="99">
        <f t="shared" si="21"/>
        <v>81</v>
      </c>
      <c r="DN68" s="87" t="str">
        <f t="shared" si="56"/>
        <v>50</v>
      </c>
      <c r="DO68" s="99">
        <f t="shared" si="22"/>
        <v>97</v>
      </c>
      <c r="DP68" s="87" t="str">
        <f t="shared" si="23"/>
        <v>30</v>
      </c>
      <c r="DQ68" s="99">
        <f t="shared" si="24"/>
        <v>63</v>
      </c>
      <c r="DR68" s="87" t="str">
        <f t="shared" si="25"/>
        <v>20</v>
      </c>
      <c r="DS68" s="87">
        <f t="shared" si="26"/>
        <v>260</v>
      </c>
      <c r="DT68" s="92">
        <v>16642</v>
      </c>
      <c r="DU68" s="92">
        <v>3326</v>
      </c>
      <c r="DV68" s="92">
        <v>162882</v>
      </c>
      <c r="DW68" s="92">
        <v>3326</v>
      </c>
      <c r="DX68" s="92">
        <v>31224</v>
      </c>
      <c r="DY68" s="99">
        <f t="shared" si="27"/>
        <v>28</v>
      </c>
      <c r="DZ68" s="100" t="str">
        <f t="shared" si="28"/>
        <v>15</v>
      </c>
      <c r="EA68" s="99">
        <f>ROUND(IFERROR(DU68/DW68,0)*100,0)</f>
        <v>100</v>
      </c>
      <c r="EB68" s="100" t="str">
        <f t="shared" si="30"/>
        <v>20</v>
      </c>
      <c r="EC68" s="99">
        <f t="shared" si="172"/>
        <v>19</v>
      </c>
      <c r="ED68" s="92" t="str">
        <f t="shared" si="32"/>
        <v>0</v>
      </c>
      <c r="EE68" s="100">
        <f t="shared" si="33"/>
        <v>35</v>
      </c>
      <c r="EF68" s="87">
        <f t="shared" si="34"/>
        <v>295</v>
      </c>
      <c r="EG68" s="110">
        <v>106884</v>
      </c>
      <c r="EH68" s="111">
        <v>1604407</v>
      </c>
      <c r="EI68" s="103">
        <f t="shared" si="35"/>
        <v>6662</v>
      </c>
      <c r="EJ68" s="104" t="str">
        <f t="shared" si="36"/>
        <v>30</v>
      </c>
      <c r="EK68" s="109">
        <v>19</v>
      </c>
      <c r="EL68" s="100" t="str">
        <f t="shared" si="37"/>
        <v>30</v>
      </c>
      <c r="EM68" s="106">
        <v>321</v>
      </c>
      <c r="EN68" s="99">
        <f t="shared" si="38"/>
        <v>66</v>
      </c>
      <c r="EO68" s="100" t="str">
        <f t="shared" si="39"/>
        <v>20</v>
      </c>
      <c r="EP68" s="106">
        <v>27</v>
      </c>
      <c r="EQ68" s="99">
        <f t="shared" si="40"/>
        <v>100</v>
      </c>
      <c r="ER68" s="100">
        <f t="shared" si="41"/>
        <v>10</v>
      </c>
      <c r="ES68" s="106">
        <v>471</v>
      </c>
      <c r="ET68" s="99">
        <f t="shared" si="42"/>
        <v>97</v>
      </c>
      <c r="EU68" s="100" t="str">
        <f t="shared" si="43"/>
        <v>50</v>
      </c>
      <c r="EV68" s="106">
        <v>430</v>
      </c>
      <c r="EW68" s="99">
        <f t="shared" si="44"/>
        <v>100</v>
      </c>
      <c r="EX68" s="100" t="str">
        <f t="shared" si="45"/>
        <v>50</v>
      </c>
      <c r="EY68" s="107">
        <v>3</v>
      </c>
      <c r="EZ68" s="92" t="str">
        <f t="shared" si="46"/>
        <v>20</v>
      </c>
      <c r="FA68" s="107">
        <v>0</v>
      </c>
      <c r="FB68" s="92" t="str">
        <f t="shared" si="47"/>
        <v>0</v>
      </c>
      <c r="FC68" s="107">
        <v>58</v>
      </c>
      <c r="FD68" s="92" t="str">
        <f t="shared" si="48"/>
        <v>15</v>
      </c>
      <c r="FE68" s="100">
        <f t="shared" si="49"/>
        <v>80</v>
      </c>
      <c r="FF68" s="100">
        <f t="shared" si="50"/>
        <v>145</v>
      </c>
      <c r="FG68" s="100">
        <f t="shared" si="51"/>
        <v>225</v>
      </c>
      <c r="FH68" s="108">
        <f t="shared" si="52"/>
        <v>520</v>
      </c>
      <c r="FI68" s="86"/>
      <c r="FJ68" s="116"/>
    </row>
    <row r="69" spans="1:166" ht="14.4" x14ac:dyDescent="0.3">
      <c r="A69" s="43">
        <v>66</v>
      </c>
      <c r="B69" s="43" t="s">
        <v>154</v>
      </c>
      <c r="C69" s="117" t="s">
        <v>330</v>
      </c>
      <c r="D69" s="121">
        <v>22</v>
      </c>
      <c r="E69" s="121">
        <v>9</v>
      </c>
      <c r="F69" s="121">
        <v>108</v>
      </c>
      <c r="G69" s="122">
        <v>65</v>
      </c>
      <c r="H69" s="122">
        <v>74</v>
      </c>
      <c r="I69" s="102">
        <v>78</v>
      </c>
      <c r="J69" s="88">
        <v>29</v>
      </c>
      <c r="K69" s="88">
        <v>17</v>
      </c>
      <c r="L69" s="88">
        <v>58</v>
      </c>
      <c r="M69" s="88">
        <v>49</v>
      </c>
      <c r="N69" s="88">
        <v>77</v>
      </c>
      <c r="O69" s="88">
        <v>17</v>
      </c>
      <c r="P69" s="89" t="s">
        <v>331</v>
      </c>
      <c r="Q69" s="90">
        <v>18</v>
      </c>
      <c r="R69" s="90">
        <v>8</v>
      </c>
      <c r="S69" s="90">
        <v>0</v>
      </c>
      <c r="T69" s="90">
        <v>0</v>
      </c>
      <c r="U69" s="90">
        <v>10</v>
      </c>
      <c r="V69" s="90">
        <v>19</v>
      </c>
      <c r="W69" s="90">
        <v>57</v>
      </c>
      <c r="X69" s="89" t="s">
        <v>460</v>
      </c>
      <c r="Y69" s="89">
        <v>22</v>
      </c>
      <c r="Z69" s="89">
        <v>9</v>
      </c>
      <c r="AA69" s="89"/>
      <c r="AB69" s="89"/>
      <c r="AC69" s="89"/>
      <c r="AD69" s="89"/>
      <c r="AE69" s="89">
        <v>102</v>
      </c>
      <c r="AF69" s="89">
        <v>102</v>
      </c>
      <c r="AG69" s="89">
        <v>102</v>
      </c>
      <c r="AH69" s="89">
        <v>7</v>
      </c>
      <c r="AI69" s="89">
        <v>7</v>
      </c>
      <c r="AJ69" s="89">
        <v>7</v>
      </c>
      <c r="AK69" s="89"/>
      <c r="AL69" s="92">
        <v>9</v>
      </c>
      <c r="AM69" s="92">
        <v>9</v>
      </c>
      <c r="AN69" s="92">
        <v>0</v>
      </c>
      <c r="AO69" s="92">
        <f t="shared" si="0"/>
        <v>105</v>
      </c>
      <c r="AP69" s="92">
        <v>50</v>
      </c>
      <c r="AQ69" s="92">
        <v>55</v>
      </c>
      <c r="AR69" s="92">
        <v>60</v>
      </c>
      <c r="AS69" s="92">
        <v>18</v>
      </c>
      <c r="AT69" s="92">
        <v>42</v>
      </c>
      <c r="AU69" s="93" t="s">
        <v>332</v>
      </c>
      <c r="AV69" s="92">
        <v>15</v>
      </c>
      <c r="AW69" s="92">
        <v>15</v>
      </c>
      <c r="AX69" s="92">
        <v>15</v>
      </c>
      <c r="AY69" s="92">
        <v>15</v>
      </c>
      <c r="AZ69" s="92">
        <v>10</v>
      </c>
      <c r="BA69" s="92">
        <v>15</v>
      </c>
      <c r="BB69" s="92">
        <v>4</v>
      </c>
      <c r="BC69" s="92">
        <v>2</v>
      </c>
      <c r="BD69" s="92">
        <v>4</v>
      </c>
      <c r="BE69" s="92">
        <v>5</v>
      </c>
      <c r="BF69" s="92">
        <v>1</v>
      </c>
      <c r="BG69" s="92">
        <v>5</v>
      </c>
      <c r="BH69" s="92">
        <v>1</v>
      </c>
      <c r="BI69" s="92">
        <v>1</v>
      </c>
      <c r="BJ69" s="92">
        <v>1</v>
      </c>
      <c r="BK69" s="92">
        <v>97</v>
      </c>
      <c r="BL69" s="92">
        <v>45</v>
      </c>
      <c r="BM69" s="92">
        <v>97</v>
      </c>
      <c r="BN69" s="92">
        <v>9</v>
      </c>
      <c r="BO69" s="92">
        <v>6</v>
      </c>
      <c r="BP69" s="92">
        <v>9</v>
      </c>
      <c r="BQ69" s="94">
        <v>9</v>
      </c>
      <c r="BR69" s="94">
        <v>9</v>
      </c>
      <c r="BS69" s="94">
        <v>9</v>
      </c>
      <c r="BT69" s="94">
        <v>0</v>
      </c>
      <c r="BU69" s="94">
        <v>0</v>
      </c>
      <c r="BV69" s="94">
        <v>0</v>
      </c>
      <c r="BW69" s="92">
        <f>Y69</f>
        <v>22</v>
      </c>
      <c r="BX69" s="92">
        <f t="shared" ref="BX69:BX70" si="174">AL69</f>
        <v>9</v>
      </c>
      <c r="BY69" s="92">
        <f t="shared" ref="BY69:BY76" si="175">BX69</f>
        <v>9</v>
      </c>
      <c r="BZ69" s="92">
        <f t="shared" ref="BZ69:BZ76" si="176">BX69</f>
        <v>9</v>
      </c>
      <c r="CA69" s="92">
        <f t="shared" ref="CA69:CA70" si="177">AM69</f>
        <v>9</v>
      </c>
      <c r="CB69" s="92">
        <f t="shared" si="165"/>
        <v>102</v>
      </c>
      <c r="CC69" s="92">
        <f t="shared" si="165"/>
        <v>102</v>
      </c>
      <c r="CD69" s="92">
        <f t="shared" si="165"/>
        <v>102</v>
      </c>
      <c r="CE69" s="92">
        <f t="shared" si="165"/>
        <v>7</v>
      </c>
      <c r="CF69" s="92">
        <f t="shared" si="165"/>
        <v>7</v>
      </c>
      <c r="CG69" s="92">
        <f t="shared" si="165"/>
        <v>7</v>
      </c>
      <c r="CH69" s="92">
        <f t="shared" si="173"/>
        <v>155</v>
      </c>
      <c r="CI69" s="92">
        <f t="shared" si="173"/>
        <v>89</v>
      </c>
      <c r="CJ69" s="92">
        <f t="shared" si="173"/>
        <v>155</v>
      </c>
      <c r="CK69" s="87">
        <v>11</v>
      </c>
      <c r="CL69" s="87">
        <v>247</v>
      </c>
      <c r="CM69" s="92">
        <v>247</v>
      </c>
      <c r="CN69" s="92">
        <v>248</v>
      </c>
      <c r="CO69" s="92">
        <v>5</v>
      </c>
      <c r="CP69" s="92">
        <v>1957</v>
      </c>
      <c r="CQ69" s="92">
        <v>90</v>
      </c>
      <c r="CR69" s="92">
        <v>835</v>
      </c>
      <c r="CS69" s="92">
        <v>1464</v>
      </c>
      <c r="CT69" s="92">
        <v>1531</v>
      </c>
      <c r="CU69" s="97">
        <v>114</v>
      </c>
      <c r="CV69" s="98">
        <v>289</v>
      </c>
      <c r="CW69" s="99">
        <f t="shared" si="8"/>
        <v>100</v>
      </c>
      <c r="CX69" s="87">
        <f t="shared" si="9"/>
        <v>10</v>
      </c>
      <c r="CY69" s="99">
        <f t="shared" si="10"/>
        <v>100</v>
      </c>
      <c r="CZ69" s="87" t="str">
        <f t="shared" si="11"/>
        <v>30</v>
      </c>
      <c r="DA69" s="99">
        <f t="shared" si="12"/>
        <v>99</v>
      </c>
      <c r="DB69" s="87" t="str">
        <f t="shared" si="13"/>
        <v>30</v>
      </c>
      <c r="DC69" s="99">
        <f t="shared" si="14"/>
        <v>42</v>
      </c>
      <c r="DD69" s="99" t="str">
        <f t="shared" si="15"/>
        <v>20</v>
      </c>
      <c r="DE69" s="99">
        <f t="shared" si="153"/>
        <v>4</v>
      </c>
      <c r="DF69" s="87" t="str">
        <f t="shared" si="16"/>
        <v>0</v>
      </c>
      <c r="DG69" s="99">
        <f t="shared" si="154"/>
        <v>100</v>
      </c>
      <c r="DH69" s="87" t="str">
        <f t="shared" si="17"/>
        <v>20</v>
      </c>
      <c r="DI69" s="99">
        <f t="shared" si="155"/>
        <v>0</v>
      </c>
      <c r="DJ69" s="87" t="str">
        <f t="shared" si="18"/>
        <v>0</v>
      </c>
      <c r="DK69" s="99">
        <f t="shared" si="19"/>
        <v>10</v>
      </c>
      <c r="DL69" s="87" t="str">
        <f t="shared" si="20"/>
        <v>0</v>
      </c>
      <c r="DM69" s="99">
        <f t="shared" si="21"/>
        <v>34</v>
      </c>
      <c r="DN69" s="87" t="str">
        <f t="shared" si="56"/>
        <v>20</v>
      </c>
      <c r="DO69" s="99">
        <f t="shared" si="22"/>
        <v>96</v>
      </c>
      <c r="DP69" s="87" t="str">
        <f t="shared" si="23"/>
        <v>30</v>
      </c>
      <c r="DQ69" s="99">
        <f t="shared" si="24"/>
        <v>39</v>
      </c>
      <c r="DR69" s="87" t="str">
        <f t="shared" si="25"/>
        <v>10</v>
      </c>
      <c r="DS69" s="87">
        <f t="shared" si="26"/>
        <v>170</v>
      </c>
      <c r="DT69" s="92">
        <v>1554</v>
      </c>
      <c r="DU69" s="92">
        <v>0</v>
      </c>
      <c r="DV69" s="92">
        <v>13739</v>
      </c>
      <c r="DW69" s="92">
        <v>0</v>
      </c>
      <c r="DX69" s="92">
        <v>0</v>
      </c>
      <c r="DY69" s="99">
        <f t="shared" si="27"/>
        <v>10</v>
      </c>
      <c r="DZ69" s="100" t="str">
        <f t="shared" si="28"/>
        <v>5</v>
      </c>
      <c r="EA69" s="99">
        <v>100</v>
      </c>
      <c r="EB69" s="100" t="str">
        <f t="shared" si="30"/>
        <v>20</v>
      </c>
      <c r="EC69" s="99">
        <f t="shared" si="172"/>
        <v>0</v>
      </c>
      <c r="ED69" s="92" t="str">
        <f t="shared" si="32"/>
        <v>0</v>
      </c>
      <c r="EE69" s="100">
        <f t="shared" si="33"/>
        <v>25</v>
      </c>
      <c r="EF69" s="87">
        <f t="shared" si="34"/>
        <v>195</v>
      </c>
      <c r="EG69" s="110">
        <v>4947</v>
      </c>
      <c r="EH69" s="111">
        <v>117162</v>
      </c>
      <c r="EI69" s="103">
        <f t="shared" si="35"/>
        <v>4222</v>
      </c>
      <c r="EJ69" s="104" t="str">
        <f t="shared" si="36"/>
        <v>30</v>
      </c>
      <c r="EK69" s="109">
        <v>3</v>
      </c>
      <c r="EL69" s="100" t="str">
        <f t="shared" si="37"/>
        <v>20</v>
      </c>
      <c r="EM69" s="106">
        <v>1</v>
      </c>
      <c r="EN69" s="99">
        <f t="shared" si="38"/>
        <v>11</v>
      </c>
      <c r="EO69" s="100" t="str">
        <f t="shared" si="39"/>
        <v>5</v>
      </c>
      <c r="EP69" s="106">
        <v>21</v>
      </c>
      <c r="EQ69" s="99">
        <f t="shared" si="40"/>
        <v>95</v>
      </c>
      <c r="ER69" s="100">
        <f t="shared" si="41"/>
        <v>-50</v>
      </c>
      <c r="ES69" s="106">
        <v>9</v>
      </c>
      <c r="ET69" s="99">
        <f t="shared" si="42"/>
        <v>100</v>
      </c>
      <c r="EU69" s="100" t="str">
        <f t="shared" si="43"/>
        <v>50</v>
      </c>
      <c r="EV69" s="106">
        <v>30</v>
      </c>
      <c r="EW69" s="99">
        <f t="shared" si="44"/>
        <v>97</v>
      </c>
      <c r="EX69" s="100" t="str">
        <f t="shared" si="45"/>
        <v>50</v>
      </c>
      <c r="EY69" s="107">
        <v>0</v>
      </c>
      <c r="EZ69" s="92" t="str">
        <f t="shared" si="46"/>
        <v>0</v>
      </c>
      <c r="FA69" s="107">
        <v>0</v>
      </c>
      <c r="FB69" s="92" t="str">
        <f t="shared" si="47"/>
        <v>0</v>
      </c>
      <c r="FC69" s="107">
        <v>5</v>
      </c>
      <c r="FD69" s="92" t="str">
        <f t="shared" si="48"/>
        <v>0</v>
      </c>
      <c r="FE69" s="100">
        <f t="shared" si="49"/>
        <v>55</v>
      </c>
      <c r="FF69" s="100">
        <f t="shared" si="50"/>
        <v>50</v>
      </c>
      <c r="FG69" s="100">
        <f t="shared" si="51"/>
        <v>105</v>
      </c>
      <c r="FH69" s="108">
        <f t="shared" si="52"/>
        <v>300</v>
      </c>
      <c r="FI69" s="86"/>
      <c r="FJ69" s="116"/>
    </row>
    <row r="70" spans="1:166" ht="14.4" x14ac:dyDescent="0.3">
      <c r="A70" s="43">
        <v>67</v>
      </c>
      <c r="B70" s="43" t="s">
        <v>183</v>
      </c>
      <c r="C70" s="117" t="s">
        <v>333</v>
      </c>
      <c r="D70" s="121">
        <v>24</v>
      </c>
      <c r="E70" s="121">
        <v>34</v>
      </c>
      <c r="F70" s="121">
        <v>183</v>
      </c>
      <c r="G70" s="122">
        <v>11</v>
      </c>
      <c r="H70" s="122">
        <v>14</v>
      </c>
      <c r="I70" s="102">
        <v>150</v>
      </c>
      <c r="J70" s="88">
        <v>24</v>
      </c>
      <c r="K70" s="88">
        <v>45</v>
      </c>
      <c r="L70" s="88">
        <v>129</v>
      </c>
      <c r="M70" s="88">
        <v>64</v>
      </c>
      <c r="N70" s="88">
        <v>10</v>
      </c>
      <c r="O70" s="88">
        <v>17</v>
      </c>
      <c r="P70" s="89" t="s">
        <v>334</v>
      </c>
      <c r="Q70" s="90">
        <v>23</v>
      </c>
      <c r="R70" s="90">
        <v>9</v>
      </c>
      <c r="S70" s="90">
        <v>5</v>
      </c>
      <c r="T70" s="90">
        <v>4</v>
      </c>
      <c r="U70" s="90">
        <v>0</v>
      </c>
      <c r="V70" s="90">
        <v>0</v>
      </c>
      <c r="W70" s="90">
        <v>0</v>
      </c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92">
        <v>45</v>
      </c>
      <c r="AM70" s="92">
        <v>9</v>
      </c>
      <c r="AN70" s="92">
        <v>36</v>
      </c>
      <c r="AO70" s="92">
        <f t="shared" si="0"/>
        <v>195</v>
      </c>
      <c r="AP70" s="92">
        <v>61</v>
      </c>
      <c r="AQ70" s="92">
        <v>134</v>
      </c>
      <c r="AR70" s="92">
        <v>64</v>
      </c>
      <c r="AS70" s="92">
        <v>16</v>
      </c>
      <c r="AT70" s="92">
        <v>48</v>
      </c>
      <c r="AU70" s="93" t="s">
        <v>335</v>
      </c>
      <c r="AV70" s="92">
        <v>0</v>
      </c>
      <c r="AW70" s="92">
        <v>0</v>
      </c>
      <c r="AX70" s="92">
        <v>0</v>
      </c>
      <c r="AY70" s="92">
        <v>101</v>
      </c>
      <c r="AZ70" s="92">
        <v>76</v>
      </c>
      <c r="BA70" s="92">
        <v>101</v>
      </c>
      <c r="BB70" s="92">
        <v>0</v>
      </c>
      <c r="BC70" s="92">
        <v>0</v>
      </c>
      <c r="BD70" s="92">
        <v>0</v>
      </c>
      <c r="BE70" s="92">
        <v>9</v>
      </c>
      <c r="BF70" s="92">
        <v>9</v>
      </c>
      <c r="BG70" s="92">
        <v>9</v>
      </c>
      <c r="BH70" s="92">
        <v>1</v>
      </c>
      <c r="BI70" s="92">
        <v>1</v>
      </c>
      <c r="BJ70" s="92">
        <v>1</v>
      </c>
      <c r="BK70" s="92">
        <v>0</v>
      </c>
      <c r="BL70" s="92">
        <v>0</v>
      </c>
      <c r="BM70" s="92">
        <v>0</v>
      </c>
      <c r="BN70" s="92">
        <v>0</v>
      </c>
      <c r="BO70" s="92">
        <v>0</v>
      </c>
      <c r="BP70" s="92">
        <v>0</v>
      </c>
      <c r="BQ70" s="94">
        <v>1</v>
      </c>
      <c r="BR70" s="94">
        <v>1</v>
      </c>
      <c r="BS70" s="94">
        <v>1</v>
      </c>
      <c r="BT70" s="94">
        <v>1</v>
      </c>
      <c r="BU70" s="94">
        <v>1</v>
      </c>
      <c r="BV70" s="94">
        <v>1</v>
      </c>
      <c r="BW70" s="92">
        <f>J70</f>
        <v>24</v>
      </c>
      <c r="BX70" s="92">
        <f t="shared" si="174"/>
        <v>45</v>
      </c>
      <c r="BY70" s="92">
        <f t="shared" si="175"/>
        <v>45</v>
      </c>
      <c r="BZ70" s="92">
        <f t="shared" si="176"/>
        <v>45</v>
      </c>
      <c r="CA70" s="92">
        <f t="shared" si="177"/>
        <v>9</v>
      </c>
      <c r="CB70" s="92">
        <f>AO70</f>
        <v>195</v>
      </c>
      <c r="CC70" s="92">
        <f t="shared" ref="CC70:CC76" si="178">CB70</f>
        <v>195</v>
      </c>
      <c r="CD70" s="92">
        <f t="shared" ref="CD70:CD79" si="179">CB70</f>
        <v>195</v>
      </c>
      <c r="CE70" s="92">
        <f>AR70</f>
        <v>64</v>
      </c>
      <c r="CF70" s="92">
        <f t="shared" ref="CF70:CF73" si="180">CE70</f>
        <v>64</v>
      </c>
      <c r="CG70" s="92">
        <f t="shared" ref="CG70:CG79" si="181">CE70</f>
        <v>64</v>
      </c>
      <c r="CH70" s="92">
        <f t="shared" si="173"/>
        <v>113</v>
      </c>
      <c r="CI70" s="92">
        <f t="shared" si="173"/>
        <v>88</v>
      </c>
      <c r="CJ70" s="92">
        <f t="shared" si="173"/>
        <v>113</v>
      </c>
      <c r="CK70" s="87">
        <v>9</v>
      </c>
      <c r="CL70" s="87">
        <v>319</v>
      </c>
      <c r="CM70" s="92">
        <v>13</v>
      </c>
      <c r="CN70" s="92">
        <v>320</v>
      </c>
      <c r="CO70" s="92">
        <v>6</v>
      </c>
      <c r="CP70" s="92">
        <v>688</v>
      </c>
      <c r="CQ70" s="92">
        <v>7</v>
      </c>
      <c r="CR70" s="92">
        <v>242</v>
      </c>
      <c r="CS70" s="92">
        <v>416</v>
      </c>
      <c r="CT70" s="92">
        <v>489</v>
      </c>
      <c r="CU70" s="97">
        <v>23</v>
      </c>
      <c r="CV70" s="98">
        <v>65</v>
      </c>
      <c r="CW70" s="99">
        <f t="shared" si="8"/>
        <v>100</v>
      </c>
      <c r="CX70" s="87">
        <f t="shared" si="9"/>
        <v>10</v>
      </c>
      <c r="CY70" s="99">
        <f t="shared" si="10"/>
        <v>76</v>
      </c>
      <c r="CZ70" s="87" t="str">
        <f t="shared" si="11"/>
        <v>-30</v>
      </c>
      <c r="DA70" s="99">
        <f t="shared" si="12"/>
        <v>71</v>
      </c>
      <c r="DB70" s="87" t="str">
        <f t="shared" si="13"/>
        <v>15</v>
      </c>
      <c r="DC70" s="99">
        <f t="shared" si="14"/>
        <v>10</v>
      </c>
      <c r="DD70" s="99">
        <f t="shared" si="15"/>
        <v>0</v>
      </c>
      <c r="DE70" s="99">
        <f t="shared" si="153"/>
        <v>3</v>
      </c>
      <c r="DF70" s="87" t="str">
        <f t="shared" si="16"/>
        <v>0</v>
      </c>
      <c r="DG70" s="99">
        <f t="shared" si="154"/>
        <v>4</v>
      </c>
      <c r="DH70" s="87" t="str">
        <f t="shared" si="17"/>
        <v>0</v>
      </c>
      <c r="DI70" s="99">
        <f t="shared" si="155"/>
        <v>1</v>
      </c>
      <c r="DJ70" s="87" t="str">
        <f t="shared" si="18"/>
        <v>0</v>
      </c>
      <c r="DK70" s="99">
        <f t="shared" si="19"/>
        <v>3</v>
      </c>
      <c r="DL70" s="87" t="str">
        <f t="shared" si="20"/>
        <v>0</v>
      </c>
      <c r="DM70" s="99">
        <f t="shared" si="21"/>
        <v>36</v>
      </c>
      <c r="DN70" s="87" t="str">
        <f t="shared" si="56"/>
        <v>20</v>
      </c>
      <c r="DO70" s="99">
        <f t="shared" si="22"/>
        <v>85</v>
      </c>
      <c r="DP70" s="87" t="str">
        <f t="shared" si="23"/>
        <v>30</v>
      </c>
      <c r="DQ70" s="99">
        <f t="shared" si="24"/>
        <v>35</v>
      </c>
      <c r="DR70" s="87" t="str">
        <f t="shared" si="25"/>
        <v>10</v>
      </c>
      <c r="DS70" s="87">
        <f t="shared" si="26"/>
        <v>55</v>
      </c>
      <c r="DT70" s="92">
        <v>497</v>
      </c>
      <c r="DU70" s="92">
        <v>0</v>
      </c>
      <c r="DV70" s="92">
        <v>10907</v>
      </c>
      <c r="DW70" s="92">
        <v>0</v>
      </c>
      <c r="DX70" s="92">
        <v>0</v>
      </c>
      <c r="DY70" s="99">
        <f t="shared" si="27"/>
        <v>4</v>
      </c>
      <c r="DZ70" s="100" t="str">
        <f t="shared" si="28"/>
        <v>0</v>
      </c>
      <c r="EA70" s="99">
        <v>100</v>
      </c>
      <c r="EB70" s="100" t="str">
        <f t="shared" si="30"/>
        <v>20</v>
      </c>
      <c r="EC70" s="99">
        <v>50</v>
      </c>
      <c r="ED70" s="92" t="str">
        <f t="shared" si="32"/>
        <v>10</v>
      </c>
      <c r="EE70" s="100">
        <f t="shared" si="33"/>
        <v>30</v>
      </c>
      <c r="EF70" s="87">
        <f t="shared" si="34"/>
        <v>85</v>
      </c>
      <c r="EG70" s="110">
        <v>3735</v>
      </c>
      <c r="EH70" s="111">
        <v>381570</v>
      </c>
      <c r="EI70" s="103">
        <f t="shared" si="35"/>
        <v>979</v>
      </c>
      <c r="EJ70" s="104" t="str">
        <f t="shared" si="36"/>
        <v>0</v>
      </c>
      <c r="EK70" s="109">
        <v>0</v>
      </c>
      <c r="EL70" s="100" t="str">
        <f t="shared" si="37"/>
        <v>0</v>
      </c>
      <c r="EM70" s="106">
        <v>0</v>
      </c>
      <c r="EN70" s="99">
        <f t="shared" si="38"/>
        <v>0</v>
      </c>
      <c r="EO70" s="100" t="str">
        <f t="shared" si="39"/>
        <v>0</v>
      </c>
      <c r="EP70" s="106">
        <v>22</v>
      </c>
      <c r="EQ70" s="99">
        <f t="shared" si="40"/>
        <v>92</v>
      </c>
      <c r="ER70" s="100">
        <f t="shared" si="41"/>
        <v>-50</v>
      </c>
      <c r="ES70" s="106">
        <v>9</v>
      </c>
      <c r="ET70" s="99">
        <f t="shared" si="42"/>
        <v>20</v>
      </c>
      <c r="EU70" s="100" t="str">
        <f t="shared" si="43"/>
        <v>10</v>
      </c>
      <c r="EV70" s="106">
        <v>62</v>
      </c>
      <c r="EW70" s="99">
        <f t="shared" si="44"/>
        <v>90</v>
      </c>
      <c r="EX70" s="100" t="str">
        <f t="shared" si="45"/>
        <v>45</v>
      </c>
      <c r="EY70" s="107">
        <v>0</v>
      </c>
      <c r="EZ70" s="92" t="str">
        <f t="shared" si="46"/>
        <v>0</v>
      </c>
      <c r="FA70" s="107">
        <v>0</v>
      </c>
      <c r="FB70" s="92" t="str">
        <f t="shared" si="47"/>
        <v>0</v>
      </c>
      <c r="FC70" s="107">
        <v>0</v>
      </c>
      <c r="FD70" s="92" t="str">
        <f t="shared" si="48"/>
        <v>0</v>
      </c>
      <c r="FE70" s="100">
        <f t="shared" si="49"/>
        <v>0</v>
      </c>
      <c r="FF70" s="100">
        <f t="shared" si="50"/>
        <v>5</v>
      </c>
      <c r="FG70" s="100">
        <f t="shared" si="51"/>
        <v>5</v>
      </c>
      <c r="FH70" s="108">
        <f t="shared" si="52"/>
        <v>90</v>
      </c>
      <c r="FI70" s="86"/>
      <c r="FJ70" s="116"/>
    </row>
    <row r="71" spans="1:166" ht="14.4" x14ac:dyDescent="0.3">
      <c r="A71" s="43">
        <v>68</v>
      </c>
      <c r="B71" s="43" t="s">
        <v>125</v>
      </c>
      <c r="C71" s="117" t="s">
        <v>336</v>
      </c>
      <c r="D71" s="121">
        <v>31</v>
      </c>
      <c r="E71" s="121">
        <v>43</v>
      </c>
      <c r="F71" s="121">
        <v>774</v>
      </c>
      <c r="G71" s="122">
        <v>407</v>
      </c>
      <c r="H71" s="122">
        <v>178</v>
      </c>
      <c r="I71" s="102">
        <v>1023</v>
      </c>
      <c r="J71" s="88">
        <v>35</v>
      </c>
      <c r="K71" s="88">
        <v>280</v>
      </c>
      <c r="L71" s="88">
        <v>756</v>
      </c>
      <c r="M71" s="88">
        <v>490</v>
      </c>
      <c r="N71" s="88">
        <v>1236</v>
      </c>
      <c r="O71" s="88">
        <v>73</v>
      </c>
      <c r="P71" s="89" t="s">
        <v>337</v>
      </c>
      <c r="Q71" s="90">
        <v>31</v>
      </c>
      <c r="R71" s="90">
        <v>69</v>
      </c>
      <c r="S71" s="90">
        <v>24</v>
      </c>
      <c r="T71" s="90">
        <v>45</v>
      </c>
      <c r="U71" s="90">
        <v>793</v>
      </c>
      <c r="V71" s="90">
        <v>93</v>
      </c>
      <c r="W71" s="90">
        <v>8</v>
      </c>
      <c r="X71" s="89" t="s">
        <v>461</v>
      </c>
      <c r="Y71" s="90">
        <v>31</v>
      </c>
      <c r="Z71" s="90">
        <v>43</v>
      </c>
      <c r="AA71" s="90"/>
      <c r="AB71" s="90"/>
      <c r="AC71" s="90"/>
      <c r="AD71" s="90">
        <v>43</v>
      </c>
      <c r="AE71" s="90">
        <v>765</v>
      </c>
      <c r="AF71" s="90"/>
      <c r="AG71" s="90"/>
      <c r="AH71" s="90">
        <v>88</v>
      </c>
      <c r="AI71" s="90"/>
      <c r="AJ71" s="90"/>
      <c r="AK71" s="90"/>
      <c r="AL71" s="92">
        <v>43</v>
      </c>
      <c r="AM71" s="92">
        <v>43</v>
      </c>
      <c r="AN71" s="92">
        <v>0</v>
      </c>
      <c r="AO71" s="92">
        <f t="shared" si="0"/>
        <v>1243</v>
      </c>
      <c r="AP71" s="92">
        <v>756</v>
      </c>
      <c r="AQ71" s="92">
        <v>487</v>
      </c>
      <c r="AR71" s="92">
        <v>509</v>
      </c>
      <c r="AS71" s="92">
        <v>67</v>
      </c>
      <c r="AT71" s="92">
        <v>442</v>
      </c>
      <c r="AU71" s="93" t="s">
        <v>407</v>
      </c>
      <c r="AV71" s="92">
        <v>148</v>
      </c>
      <c r="AW71" s="92">
        <v>148</v>
      </c>
      <c r="AX71" s="92">
        <v>148</v>
      </c>
      <c r="AY71" s="92">
        <v>237</v>
      </c>
      <c r="AZ71" s="92">
        <v>237</v>
      </c>
      <c r="BA71" s="92">
        <v>237</v>
      </c>
      <c r="BB71" s="92">
        <v>7</v>
      </c>
      <c r="BC71" s="92">
        <v>7</v>
      </c>
      <c r="BD71" s="92">
        <v>7</v>
      </c>
      <c r="BE71" s="92">
        <v>1</v>
      </c>
      <c r="BF71" s="92">
        <v>1</v>
      </c>
      <c r="BG71" s="92">
        <v>1</v>
      </c>
      <c r="BH71" s="92">
        <v>1</v>
      </c>
      <c r="BI71" s="92">
        <v>1</v>
      </c>
      <c r="BJ71" s="92">
        <v>1</v>
      </c>
      <c r="BK71" s="92">
        <v>362</v>
      </c>
      <c r="BL71" s="92">
        <v>270</v>
      </c>
      <c r="BM71" s="92">
        <v>362</v>
      </c>
      <c r="BN71" s="92">
        <v>206</v>
      </c>
      <c r="BO71" s="92">
        <v>206</v>
      </c>
      <c r="BP71" s="92">
        <v>206</v>
      </c>
      <c r="BQ71" s="107">
        <v>1</v>
      </c>
      <c r="BR71" s="109">
        <v>1</v>
      </c>
      <c r="BS71" s="109">
        <v>1</v>
      </c>
      <c r="BT71" s="109">
        <v>1</v>
      </c>
      <c r="BU71" s="109">
        <v>1</v>
      </c>
      <c r="BV71" s="109">
        <v>1</v>
      </c>
      <c r="BW71" s="92">
        <f t="shared" ref="BW71:BX72" si="182">Y71</f>
        <v>31</v>
      </c>
      <c r="BX71" s="92">
        <f t="shared" si="182"/>
        <v>43</v>
      </c>
      <c r="BY71" s="92">
        <f t="shared" si="175"/>
        <v>43</v>
      </c>
      <c r="BZ71" s="92">
        <f t="shared" si="176"/>
        <v>43</v>
      </c>
      <c r="CA71" s="92">
        <f t="shared" ref="CA71:CB71" si="183">AD71</f>
        <v>43</v>
      </c>
      <c r="CB71" s="92">
        <f t="shared" si="183"/>
        <v>765</v>
      </c>
      <c r="CC71" s="92">
        <f t="shared" si="178"/>
        <v>765</v>
      </c>
      <c r="CD71" s="92">
        <f t="shared" si="179"/>
        <v>765</v>
      </c>
      <c r="CE71" s="92">
        <f>AH71</f>
        <v>88</v>
      </c>
      <c r="CF71" s="92">
        <f t="shared" si="180"/>
        <v>88</v>
      </c>
      <c r="CG71" s="92">
        <f t="shared" si="181"/>
        <v>88</v>
      </c>
      <c r="CH71" s="92">
        <f t="shared" si="173"/>
        <v>964</v>
      </c>
      <c r="CI71" s="92">
        <f t="shared" si="173"/>
        <v>872</v>
      </c>
      <c r="CJ71" s="92">
        <f t="shared" si="173"/>
        <v>964</v>
      </c>
      <c r="CK71" s="87">
        <v>10</v>
      </c>
      <c r="CL71" s="87">
        <v>1449</v>
      </c>
      <c r="CM71" s="92">
        <v>39</v>
      </c>
      <c r="CN71" s="92">
        <v>1450</v>
      </c>
      <c r="CO71" s="92">
        <v>106</v>
      </c>
      <c r="CP71" s="92">
        <v>20260</v>
      </c>
      <c r="CQ71" s="92">
        <v>810</v>
      </c>
      <c r="CR71" s="92">
        <v>7974</v>
      </c>
      <c r="CS71" s="92">
        <v>13591</v>
      </c>
      <c r="CT71" s="92">
        <v>15088</v>
      </c>
      <c r="CU71" s="97">
        <v>821</v>
      </c>
      <c r="CV71" s="98">
        <v>2171</v>
      </c>
      <c r="CW71" s="99">
        <f t="shared" si="8"/>
        <v>100</v>
      </c>
      <c r="CX71" s="87">
        <f t="shared" si="9"/>
        <v>10</v>
      </c>
      <c r="CY71" s="99">
        <f t="shared" si="10"/>
        <v>100</v>
      </c>
      <c r="CZ71" s="87" t="str">
        <f t="shared" si="11"/>
        <v>30</v>
      </c>
      <c r="DA71" s="99">
        <f t="shared" si="12"/>
        <v>91</v>
      </c>
      <c r="DB71" s="87" t="str">
        <f t="shared" si="13"/>
        <v>30</v>
      </c>
      <c r="DC71" s="99">
        <f t="shared" si="14"/>
        <v>42</v>
      </c>
      <c r="DD71" s="99" t="str">
        <f t="shared" si="15"/>
        <v>20</v>
      </c>
      <c r="DE71" s="99">
        <v>40</v>
      </c>
      <c r="DF71" s="87" t="str">
        <f t="shared" si="16"/>
        <v>10</v>
      </c>
      <c r="DG71" s="99">
        <v>40</v>
      </c>
      <c r="DH71" s="87" t="str">
        <f t="shared" si="17"/>
        <v>10</v>
      </c>
      <c r="DI71" s="99">
        <v>40</v>
      </c>
      <c r="DJ71" s="87" t="str">
        <f t="shared" si="18"/>
        <v>10</v>
      </c>
      <c r="DK71" s="99">
        <f t="shared" si="19"/>
        <v>9</v>
      </c>
      <c r="DL71" s="87" t="str">
        <f t="shared" si="20"/>
        <v>0</v>
      </c>
      <c r="DM71" s="99">
        <f t="shared" si="21"/>
        <v>57</v>
      </c>
      <c r="DN71" s="87" t="str">
        <f t="shared" si="56"/>
        <v>30</v>
      </c>
      <c r="DO71" s="99">
        <f t="shared" si="22"/>
        <v>90</v>
      </c>
      <c r="DP71" s="87" t="str">
        <f t="shared" si="23"/>
        <v>30</v>
      </c>
      <c r="DQ71" s="99">
        <f t="shared" si="24"/>
        <v>38</v>
      </c>
      <c r="DR71" s="87" t="str">
        <f t="shared" si="25"/>
        <v>10</v>
      </c>
      <c r="DS71" s="87">
        <f t="shared" si="26"/>
        <v>190</v>
      </c>
      <c r="DT71" s="92">
        <v>14980</v>
      </c>
      <c r="DU71" s="92">
        <v>46925</v>
      </c>
      <c r="DV71" s="92">
        <v>210001</v>
      </c>
      <c r="DW71" s="92">
        <v>46925</v>
      </c>
      <c r="DX71" s="92">
        <v>66759</v>
      </c>
      <c r="DY71" s="99">
        <f t="shared" si="27"/>
        <v>47</v>
      </c>
      <c r="DZ71" s="100" t="str">
        <f t="shared" si="28"/>
        <v>25</v>
      </c>
      <c r="EA71" s="99">
        <f>ROUND(IFERROR(DU71/DW71,0)*100,0)</f>
        <v>100</v>
      </c>
      <c r="EB71" s="100" t="str">
        <f t="shared" si="30"/>
        <v>20</v>
      </c>
      <c r="EC71" s="99">
        <f t="shared" ref="EC71:EC77" si="184">ROUND(IFERROR(DX71/DV71,0)*100,0)</f>
        <v>32</v>
      </c>
      <c r="ED71" s="92" t="str">
        <f t="shared" si="32"/>
        <v>0</v>
      </c>
      <c r="EE71" s="100">
        <f t="shared" si="33"/>
        <v>45</v>
      </c>
      <c r="EF71" s="87">
        <f t="shared" si="34"/>
        <v>235</v>
      </c>
      <c r="EG71" s="110">
        <v>102823</v>
      </c>
      <c r="EH71" s="111">
        <v>2127083</v>
      </c>
      <c r="EI71" s="103">
        <f t="shared" si="35"/>
        <v>4834</v>
      </c>
      <c r="EJ71" s="104" t="str">
        <f t="shared" si="36"/>
        <v>30</v>
      </c>
      <c r="EK71" s="109">
        <v>2</v>
      </c>
      <c r="EL71" s="100" t="str">
        <f t="shared" si="37"/>
        <v>10</v>
      </c>
      <c r="EM71" s="106">
        <v>42</v>
      </c>
      <c r="EN71" s="99">
        <f t="shared" si="38"/>
        <v>98</v>
      </c>
      <c r="EO71" s="100" t="str">
        <f t="shared" si="39"/>
        <v>30</v>
      </c>
      <c r="EP71" s="106">
        <v>31</v>
      </c>
      <c r="EQ71" s="99">
        <f t="shared" si="40"/>
        <v>100</v>
      </c>
      <c r="ER71" s="100">
        <f t="shared" si="41"/>
        <v>10</v>
      </c>
      <c r="ES71" s="106">
        <v>43</v>
      </c>
      <c r="ET71" s="99">
        <f t="shared" si="42"/>
        <v>100</v>
      </c>
      <c r="EU71" s="100" t="str">
        <f t="shared" si="43"/>
        <v>50</v>
      </c>
      <c r="EV71" s="106">
        <v>74</v>
      </c>
      <c r="EW71" s="99">
        <f t="shared" si="44"/>
        <v>100</v>
      </c>
      <c r="EX71" s="100" t="str">
        <f t="shared" si="45"/>
        <v>50</v>
      </c>
      <c r="EY71" s="107">
        <v>2</v>
      </c>
      <c r="EZ71" s="92" t="str">
        <f t="shared" si="46"/>
        <v>20</v>
      </c>
      <c r="FA71" s="107">
        <v>0</v>
      </c>
      <c r="FB71" s="92" t="str">
        <f t="shared" si="47"/>
        <v>0</v>
      </c>
      <c r="FC71" s="107">
        <v>0</v>
      </c>
      <c r="FD71" s="92" t="str">
        <f t="shared" si="48"/>
        <v>0</v>
      </c>
      <c r="FE71" s="100">
        <f t="shared" si="49"/>
        <v>70</v>
      </c>
      <c r="FF71" s="100">
        <f t="shared" si="50"/>
        <v>130</v>
      </c>
      <c r="FG71" s="100">
        <f t="shared" si="51"/>
        <v>200</v>
      </c>
      <c r="FH71" s="108">
        <f t="shared" si="52"/>
        <v>435</v>
      </c>
      <c r="FI71" s="86"/>
      <c r="FJ71" s="116"/>
    </row>
    <row r="72" spans="1:166" ht="14.4" x14ac:dyDescent="0.3">
      <c r="A72" s="43">
        <v>69</v>
      </c>
      <c r="B72" s="43" t="s">
        <v>154</v>
      </c>
      <c r="C72" s="117" t="s">
        <v>338</v>
      </c>
      <c r="D72" s="121">
        <v>30</v>
      </c>
      <c r="E72" s="121">
        <v>49</v>
      </c>
      <c r="F72" s="121">
        <v>218</v>
      </c>
      <c r="G72" s="121">
        <v>164</v>
      </c>
      <c r="H72" s="121">
        <v>90</v>
      </c>
      <c r="I72" s="102">
        <v>365</v>
      </c>
      <c r="J72" s="88">
        <v>34</v>
      </c>
      <c r="K72" s="88">
        <v>65</v>
      </c>
      <c r="L72" s="88">
        <v>120</v>
      </c>
      <c r="M72" s="88">
        <v>113</v>
      </c>
      <c r="N72" s="88">
        <v>144</v>
      </c>
      <c r="O72" s="88">
        <v>28</v>
      </c>
      <c r="P72" s="89" t="s">
        <v>339</v>
      </c>
      <c r="Q72" s="90">
        <v>30</v>
      </c>
      <c r="R72" s="90">
        <v>65</v>
      </c>
      <c r="S72" s="90">
        <v>51</v>
      </c>
      <c r="T72" s="90">
        <v>14</v>
      </c>
      <c r="U72" s="90">
        <v>294</v>
      </c>
      <c r="V72" s="90">
        <v>29</v>
      </c>
      <c r="W72" s="90">
        <v>41</v>
      </c>
      <c r="X72" s="89" t="s">
        <v>462</v>
      </c>
      <c r="Y72" s="90">
        <v>30</v>
      </c>
      <c r="Z72" s="90">
        <v>58</v>
      </c>
      <c r="AA72" s="90"/>
      <c r="AB72" s="90"/>
      <c r="AC72" s="90">
        <v>44</v>
      </c>
      <c r="AD72" s="90">
        <v>14</v>
      </c>
      <c r="AE72" s="90"/>
      <c r="AF72" s="90"/>
      <c r="AG72" s="90"/>
      <c r="AH72" s="90">
        <v>46</v>
      </c>
      <c r="AI72" s="90"/>
      <c r="AJ72" s="90"/>
      <c r="AK72" s="90"/>
      <c r="AL72" s="92">
        <v>64</v>
      </c>
      <c r="AM72" s="92">
        <v>14</v>
      </c>
      <c r="AN72" s="92">
        <v>50</v>
      </c>
      <c r="AO72" s="92">
        <f t="shared" si="0"/>
        <v>223</v>
      </c>
      <c r="AP72" s="92">
        <v>102</v>
      </c>
      <c r="AQ72" s="92">
        <v>121</v>
      </c>
      <c r="AR72" s="92">
        <v>78</v>
      </c>
      <c r="AS72" s="92">
        <v>33</v>
      </c>
      <c r="AT72" s="92">
        <v>45</v>
      </c>
      <c r="AU72" s="93" t="s">
        <v>463</v>
      </c>
      <c r="AV72" s="92">
        <v>90</v>
      </c>
      <c r="AW72" s="92">
        <v>79</v>
      </c>
      <c r="AX72" s="92">
        <v>90</v>
      </c>
      <c r="AY72" s="92">
        <v>101</v>
      </c>
      <c r="AZ72" s="92">
        <v>100</v>
      </c>
      <c r="BA72" s="92">
        <v>101</v>
      </c>
      <c r="BB72" s="92">
        <v>26</v>
      </c>
      <c r="BC72" s="92">
        <v>25</v>
      </c>
      <c r="BD72" s="92">
        <v>26</v>
      </c>
      <c r="BE72" s="92">
        <v>14</v>
      </c>
      <c r="BF72" s="92">
        <v>1</v>
      </c>
      <c r="BG72" s="92">
        <v>14</v>
      </c>
      <c r="BH72" s="92">
        <v>1</v>
      </c>
      <c r="BI72" s="92">
        <v>1</v>
      </c>
      <c r="BJ72" s="92">
        <v>1</v>
      </c>
      <c r="BK72" s="92">
        <v>132</v>
      </c>
      <c r="BL72" s="92">
        <v>10</v>
      </c>
      <c r="BM72" s="92">
        <v>132</v>
      </c>
      <c r="BN72" s="92">
        <v>3</v>
      </c>
      <c r="BO72" s="92">
        <v>3</v>
      </c>
      <c r="BP72" s="92">
        <v>3</v>
      </c>
      <c r="BQ72" s="94">
        <v>1</v>
      </c>
      <c r="BR72" s="94">
        <v>1</v>
      </c>
      <c r="BS72" s="94">
        <v>1</v>
      </c>
      <c r="BT72" s="94">
        <v>14</v>
      </c>
      <c r="BU72" s="94">
        <v>14</v>
      </c>
      <c r="BV72" s="94">
        <v>14</v>
      </c>
      <c r="BW72" s="92">
        <f t="shared" si="182"/>
        <v>30</v>
      </c>
      <c r="BX72" s="92">
        <f t="shared" si="182"/>
        <v>58</v>
      </c>
      <c r="BY72" s="92">
        <f t="shared" si="175"/>
        <v>58</v>
      </c>
      <c r="BZ72" s="92">
        <f t="shared" si="176"/>
        <v>58</v>
      </c>
      <c r="CA72" s="92">
        <f>AD72</f>
        <v>14</v>
      </c>
      <c r="CB72" s="92">
        <f>AO72</f>
        <v>223</v>
      </c>
      <c r="CC72" s="92">
        <f t="shared" si="178"/>
        <v>223</v>
      </c>
      <c r="CD72" s="92">
        <f t="shared" si="179"/>
        <v>223</v>
      </c>
      <c r="CE72" s="92">
        <f>AR72</f>
        <v>78</v>
      </c>
      <c r="CF72" s="92">
        <f t="shared" si="180"/>
        <v>78</v>
      </c>
      <c r="CG72" s="92">
        <f t="shared" si="181"/>
        <v>78</v>
      </c>
      <c r="CH72" s="92">
        <f t="shared" si="173"/>
        <v>382</v>
      </c>
      <c r="CI72" s="92">
        <f t="shared" si="173"/>
        <v>234</v>
      </c>
      <c r="CJ72" s="92">
        <f t="shared" si="173"/>
        <v>382</v>
      </c>
      <c r="CK72" s="87">
        <v>12</v>
      </c>
      <c r="CL72" s="87">
        <v>601</v>
      </c>
      <c r="CM72" s="92">
        <v>54</v>
      </c>
      <c r="CN72" s="92">
        <v>602</v>
      </c>
      <c r="CO72" s="92">
        <v>13</v>
      </c>
      <c r="CP72" s="92">
        <v>8080</v>
      </c>
      <c r="CQ72" s="92">
        <v>1040</v>
      </c>
      <c r="CR72" s="92">
        <v>1325</v>
      </c>
      <c r="CS72" s="92">
        <v>6312</v>
      </c>
      <c r="CT72" s="92">
        <v>6840</v>
      </c>
      <c r="CU72" s="97">
        <v>390</v>
      </c>
      <c r="CV72" s="98">
        <v>883</v>
      </c>
      <c r="CW72" s="99">
        <f t="shared" si="8"/>
        <v>100</v>
      </c>
      <c r="CX72" s="87">
        <f t="shared" si="9"/>
        <v>10</v>
      </c>
      <c r="CY72" s="99">
        <f t="shared" si="10"/>
        <v>84</v>
      </c>
      <c r="CZ72" s="87" t="str">
        <f t="shared" si="11"/>
        <v>10</v>
      </c>
      <c r="DA72" s="99">
        <f t="shared" si="12"/>
        <v>72</v>
      </c>
      <c r="DB72" s="87" t="str">
        <f t="shared" si="13"/>
        <v>15</v>
      </c>
      <c r="DC72" s="99">
        <f t="shared" si="14"/>
        <v>43</v>
      </c>
      <c r="DD72" s="99" t="str">
        <f t="shared" si="15"/>
        <v>20</v>
      </c>
      <c r="DE72" s="99">
        <f>ROUND(IFERROR(CK72/CL72*100,0),0)</f>
        <v>2</v>
      </c>
      <c r="DF72" s="87" t="str">
        <f t="shared" si="16"/>
        <v>0</v>
      </c>
      <c r="DG72" s="99">
        <f>ROUND(IFERROR(CM72/CN72*100,0),0)</f>
        <v>9</v>
      </c>
      <c r="DH72" s="87" t="str">
        <f t="shared" si="17"/>
        <v>0</v>
      </c>
      <c r="DI72" s="99">
        <f>ROUND(IFERROR(CO72/CP72*100,0),0)</f>
        <v>0</v>
      </c>
      <c r="DJ72" s="87" t="str">
        <f t="shared" si="18"/>
        <v>0</v>
      </c>
      <c r="DK72" s="99">
        <f t="shared" si="19"/>
        <v>44</v>
      </c>
      <c r="DL72" s="87" t="str">
        <f t="shared" si="20"/>
        <v>15</v>
      </c>
      <c r="DM72" s="99">
        <f t="shared" si="21"/>
        <v>59</v>
      </c>
      <c r="DN72" s="87" t="str">
        <f t="shared" si="56"/>
        <v>30</v>
      </c>
      <c r="DO72" s="99">
        <f t="shared" si="22"/>
        <v>92</v>
      </c>
      <c r="DP72" s="87" t="str">
        <f t="shared" si="23"/>
        <v>30</v>
      </c>
      <c r="DQ72" s="99">
        <f t="shared" si="24"/>
        <v>44</v>
      </c>
      <c r="DR72" s="87" t="str">
        <f t="shared" si="25"/>
        <v>15</v>
      </c>
      <c r="DS72" s="87">
        <f t="shared" si="26"/>
        <v>145</v>
      </c>
      <c r="DT72" s="92">
        <v>7009</v>
      </c>
      <c r="DU72" s="92">
        <v>0</v>
      </c>
      <c r="DV72" s="92">
        <v>38330</v>
      </c>
      <c r="DW72" s="92">
        <v>0</v>
      </c>
      <c r="DX72" s="92">
        <v>0</v>
      </c>
      <c r="DY72" s="99">
        <f t="shared" si="27"/>
        <v>15</v>
      </c>
      <c r="DZ72" s="100" t="str">
        <f t="shared" si="28"/>
        <v>10</v>
      </c>
      <c r="EA72" s="99">
        <v>100</v>
      </c>
      <c r="EB72" s="100" t="str">
        <f t="shared" si="30"/>
        <v>20</v>
      </c>
      <c r="EC72" s="99">
        <f t="shared" si="184"/>
        <v>0</v>
      </c>
      <c r="ED72" s="92" t="str">
        <f t="shared" si="32"/>
        <v>0</v>
      </c>
      <c r="EE72" s="100">
        <f t="shared" si="33"/>
        <v>30</v>
      </c>
      <c r="EF72" s="87">
        <f t="shared" si="34"/>
        <v>175</v>
      </c>
      <c r="EG72" s="110">
        <v>16017</v>
      </c>
      <c r="EH72" s="111">
        <v>260638</v>
      </c>
      <c r="EI72" s="103">
        <f t="shared" si="35"/>
        <v>6145</v>
      </c>
      <c r="EJ72" s="104" t="str">
        <f t="shared" si="36"/>
        <v>30</v>
      </c>
      <c r="EK72" s="109">
        <v>38</v>
      </c>
      <c r="EL72" s="100" t="str">
        <f t="shared" si="37"/>
        <v>30</v>
      </c>
      <c r="EM72" s="106">
        <v>2</v>
      </c>
      <c r="EN72" s="99">
        <f t="shared" si="38"/>
        <v>3</v>
      </c>
      <c r="EO72" s="100" t="str">
        <f t="shared" si="39"/>
        <v>0</v>
      </c>
      <c r="EP72" s="106">
        <v>30</v>
      </c>
      <c r="EQ72" s="99">
        <f t="shared" si="40"/>
        <v>100</v>
      </c>
      <c r="ER72" s="100">
        <f t="shared" si="41"/>
        <v>10</v>
      </c>
      <c r="ES72" s="106">
        <v>24</v>
      </c>
      <c r="ET72" s="99">
        <f t="shared" si="42"/>
        <v>41</v>
      </c>
      <c r="EU72" s="100" t="str">
        <f t="shared" si="43"/>
        <v>25</v>
      </c>
      <c r="EV72" s="106">
        <v>35</v>
      </c>
      <c r="EW72" s="99">
        <f t="shared" si="44"/>
        <v>40</v>
      </c>
      <c r="EX72" s="100" t="str">
        <f t="shared" si="45"/>
        <v>20</v>
      </c>
      <c r="EY72" s="107">
        <v>2</v>
      </c>
      <c r="EZ72" s="92" t="str">
        <f t="shared" si="46"/>
        <v>20</v>
      </c>
      <c r="FA72" s="107">
        <v>0</v>
      </c>
      <c r="FB72" s="92" t="str">
        <f t="shared" si="47"/>
        <v>0</v>
      </c>
      <c r="FC72" s="107">
        <v>0</v>
      </c>
      <c r="FD72" s="92" t="str">
        <f t="shared" si="48"/>
        <v>0</v>
      </c>
      <c r="FE72" s="100">
        <f t="shared" si="49"/>
        <v>60</v>
      </c>
      <c r="FF72" s="100">
        <f t="shared" si="50"/>
        <v>75</v>
      </c>
      <c r="FG72" s="100">
        <f t="shared" si="51"/>
        <v>135</v>
      </c>
      <c r="FH72" s="108">
        <f t="shared" si="52"/>
        <v>310</v>
      </c>
      <c r="FI72" s="86"/>
      <c r="FJ72" s="116"/>
    </row>
    <row r="73" spans="1:166" ht="14.4" x14ac:dyDescent="0.3">
      <c r="A73" s="43">
        <v>70</v>
      </c>
      <c r="B73" s="43" t="s">
        <v>125</v>
      </c>
      <c r="C73" s="117" t="s">
        <v>340</v>
      </c>
      <c r="D73" s="121">
        <v>34</v>
      </c>
      <c r="E73" s="121">
        <v>956</v>
      </c>
      <c r="F73" s="121">
        <v>3129</v>
      </c>
      <c r="G73" s="122">
        <v>2060</v>
      </c>
      <c r="H73" s="122">
        <v>239</v>
      </c>
      <c r="I73" s="102">
        <v>6109</v>
      </c>
      <c r="J73" s="88">
        <v>34</v>
      </c>
      <c r="K73" s="88">
        <v>956</v>
      </c>
      <c r="L73" s="88">
        <v>1409</v>
      </c>
      <c r="M73" s="88">
        <v>1725</v>
      </c>
      <c r="N73" s="88">
        <v>1339</v>
      </c>
      <c r="O73" s="88">
        <v>77</v>
      </c>
      <c r="P73" s="89" t="s">
        <v>341</v>
      </c>
      <c r="Q73" s="90">
        <v>33</v>
      </c>
      <c r="R73" s="90">
        <v>911</v>
      </c>
      <c r="S73" s="90">
        <v>911</v>
      </c>
      <c r="T73" s="90">
        <v>0</v>
      </c>
      <c r="U73" s="90">
        <v>3477</v>
      </c>
      <c r="V73" s="90">
        <v>1217</v>
      </c>
      <c r="W73" s="90">
        <v>0</v>
      </c>
      <c r="X73" s="89" t="s">
        <v>342</v>
      </c>
      <c r="Y73" s="90"/>
      <c r="Z73" s="90"/>
      <c r="AA73" s="90"/>
      <c r="AB73" s="90"/>
      <c r="AC73" s="90"/>
      <c r="AD73" s="90"/>
      <c r="AE73" s="90">
        <v>3023</v>
      </c>
      <c r="AF73" s="90"/>
      <c r="AG73" s="90"/>
      <c r="AH73" s="90">
        <v>123</v>
      </c>
      <c r="AI73" s="90"/>
      <c r="AJ73" s="90"/>
      <c r="AK73" s="90"/>
      <c r="AL73" s="92">
        <v>956</v>
      </c>
      <c r="AM73" s="92">
        <v>45</v>
      </c>
      <c r="AN73" s="92">
        <v>911</v>
      </c>
      <c r="AO73" s="92">
        <f t="shared" si="0"/>
        <v>2804</v>
      </c>
      <c r="AP73" s="92">
        <v>1409</v>
      </c>
      <c r="AQ73" s="92">
        <v>1395</v>
      </c>
      <c r="AR73" s="92">
        <v>696</v>
      </c>
      <c r="AS73" s="92">
        <v>103</v>
      </c>
      <c r="AT73" s="92">
        <v>593</v>
      </c>
      <c r="AU73" s="93" t="s">
        <v>343</v>
      </c>
      <c r="AV73" s="92">
        <v>266</v>
      </c>
      <c r="AW73" s="92">
        <v>266</v>
      </c>
      <c r="AX73" s="92">
        <v>266</v>
      </c>
      <c r="AY73" s="92">
        <v>181</v>
      </c>
      <c r="AZ73" s="92">
        <v>181</v>
      </c>
      <c r="BA73" s="92">
        <v>181</v>
      </c>
      <c r="BB73" s="92">
        <v>106</v>
      </c>
      <c r="BC73" s="92">
        <v>106</v>
      </c>
      <c r="BD73" s="92">
        <v>106</v>
      </c>
      <c r="BE73" s="92">
        <v>48</v>
      </c>
      <c r="BF73" s="92">
        <v>48</v>
      </c>
      <c r="BG73" s="92">
        <v>48</v>
      </c>
      <c r="BH73" s="92">
        <v>1</v>
      </c>
      <c r="BI73" s="92">
        <v>1</v>
      </c>
      <c r="BJ73" s="92">
        <v>1</v>
      </c>
      <c r="BK73" s="92">
        <v>1349</v>
      </c>
      <c r="BL73" s="92">
        <v>1349</v>
      </c>
      <c r="BM73" s="92">
        <v>1349</v>
      </c>
      <c r="BN73" s="92">
        <v>177</v>
      </c>
      <c r="BO73" s="92">
        <v>177</v>
      </c>
      <c r="BP73" s="92">
        <v>177</v>
      </c>
      <c r="BQ73" s="107">
        <v>2</v>
      </c>
      <c r="BR73" s="109">
        <v>0</v>
      </c>
      <c r="BS73" s="109">
        <v>2</v>
      </c>
      <c r="BT73" s="109">
        <v>19</v>
      </c>
      <c r="BU73" s="109">
        <v>0</v>
      </c>
      <c r="BV73" s="109">
        <v>19</v>
      </c>
      <c r="BW73" s="92">
        <f>J73</f>
        <v>34</v>
      </c>
      <c r="BX73" s="92">
        <f>AL73</f>
        <v>956</v>
      </c>
      <c r="BY73" s="92">
        <f t="shared" si="175"/>
        <v>956</v>
      </c>
      <c r="BZ73" s="92">
        <f t="shared" si="176"/>
        <v>956</v>
      </c>
      <c r="CA73" s="92">
        <f t="shared" ref="CA73:CA75" si="185">AM73</f>
        <v>45</v>
      </c>
      <c r="CB73" s="92">
        <f t="shared" ref="CB73:CB75" si="186">AE73</f>
        <v>3023</v>
      </c>
      <c r="CC73" s="92">
        <f t="shared" si="178"/>
        <v>3023</v>
      </c>
      <c r="CD73" s="92">
        <f t="shared" si="179"/>
        <v>3023</v>
      </c>
      <c r="CE73" s="92">
        <f t="shared" ref="CE73:CE77" si="187">AH73</f>
        <v>123</v>
      </c>
      <c r="CF73" s="92">
        <f t="shared" si="180"/>
        <v>123</v>
      </c>
      <c r="CG73" s="92">
        <f t="shared" si="181"/>
        <v>123</v>
      </c>
      <c r="CH73" s="92">
        <f t="shared" si="173"/>
        <v>2149</v>
      </c>
      <c r="CI73" s="92">
        <f t="shared" si="173"/>
        <v>2128</v>
      </c>
      <c r="CJ73" s="92">
        <f t="shared" si="173"/>
        <v>2149</v>
      </c>
      <c r="CK73" s="87">
        <v>23</v>
      </c>
      <c r="CL73" s="87">
        <v>6409</v>
      </c>
      <c r="CM73" s="92">
        <v>6</v>
      </c>
      <c r="CN73" s="92">
        <v>6410</v>
      </c>
      <c r="CO73" s="92">
        <v>218</v>
      </c>
      <c r="CP73" s="92">
        <v>46634</v>
      </c>
      <c r="CQ73" s="92">
        <v>5607</v>
      </c>
      <c r="CR73" s="92">
        <v>9753</v>
      </c>
      <c r="CS73" s="92">
        <v>30769</v>
      </c>
      <c r="CT73" s="92">
        <v>31400</v>
      </c>
      <c r="CU73" s="97">
        <v>1802</v>
      </c>
      <c r="CV73" s="98">
        <v>4239</v>
      </c>
      <c r="CW73" s="99">
        <f t="shared" si="8"/>
        <v>100</v>
      </c>
      <c r="CX73" s="87">
        <f t="shared" si="9"/>
        <v>10</v>
      </c>
      <c r="CY73" s="99">
        <f t="shared" si="10"/>
        <v>100</v>
      </c>
      <c r="CZ73" s="87" t="str">
        <f t="shared" si="11"/>
        <v>30</v>
      </c>
      <c r="DA73" s="99">
        <f t="shared" si="12"/>
        <v>99</v>
      </c>
      <c r="DB73" s="87" t="str">
        <f t="shared" si="13"/>
        <v>30</v>
      </c>
      <c r="DC73" s="99">
        <f t="shared" si="14"/>
        <v>96</v>
      </c>
      <c r="DD73" s="99" t="str">
        <f t="shared" si="15"/>
        <v>30</v>
      </c>
      <c r="DE73" s="99">
        <v>40</v>
      </c>
      <c r="DF73" s="87" t="str">
        <f t="shared" si="16"/>
        <v>10</v>
      </c>
      <c r="DG73" s="99">
        <v>40</v>
      </c>
      <c r="DH73" s="87" t="str">
        <f t="shared" si="17"/>
        <v>10</v>
      </c>
      <c r="DI73" s="99">
        <v>40</v>
      </c>
      <c r="DJ73" s="87" t="str">
        <f t="shared" si="18"/>
        <v>10</v>
      </c>
      <c r="DK73" s="99">
        <f t="shared" si="19"/>
        <v>37</v>
      </c>
      <c r="DL73" s="87" t="str">
        <f t="shared" si="20"/>
        <v>10</v>
      </c>
      <c r="DM73" s="99">
        <f t="shared" si="21"/>
        <v>98</v>
      </c>
      <c r="DN73" s="87" t="str">
        <f t="shared" si="56"/>
        <v>50</v>
      </c>
      <c r="DO73" s="99">
        <f t="shared" si="22"/>
        <v>98</v>
      </c>
      <c r="DP73" s="87" t="str">
        <f t="shared" si="23"/>
        <v>30</v>
      </c>
      <c r="DQ73" s="99">
        <f t="shared" si="24"/>
        <v>43</v>
      </c>
      <c r="DR73" s="87" t="str">
        <f t="shared" si="25"/>
        <v>15</v>
      </c>
      <c r="DS73" s="87">
        <f t="shared" si="26"/>
        <v>235</v>
      </c>
      <c r="DT73" s="92">
        <v>32569</v>
      </c>
      <c r="DU73" s="92">
        <v>47578</v>
      </c>
      <c r="DV73" s="92">
        <v>288705</v>
      </c>
      <c r="DW73" s="92">
        <v>47578</v>
      </c>
      <c r="DX73" s="92">
        <v>11444</v>
      </c>
      <c r="DY73" s="99">
        <f t="shared" si="27"/>
        <v>25</v>
      </c>
      <c r="DZ73" s="100" t="str">
        <f t="shared" si="28"/>
        <v>15</v>
      </c>
      <c r="EA73" s="99">
        <f>ROUND(IFERROR(DU73/DW73,0)*100,0)</f>
        <v>100</v>
      </c>
      <c r="EB73" s="100" t="str">
        <f t="shared" si="30"/>
        <v>20</v>
      </c>
      <c r="EC73" s="99">
        <f t="shared" si="184"/>
        <v>4</v>
      </c>
      <c r="ED73" s="92" t="str">
        <f t="shared" si="32"/>
        <v>0</v>
      </c>
      <c r="EE73" s="100">
        <f t="shared" si="33"/>
        <v>35</v>
      </c>
      <c r="EF73" s="87">
        <f t="shared" si="34"/>
        <v>270</v>
      </c>
      <c r="EG73" s="110">
        <v>5151</v>
      </c>
      <c r="EH73" s="111">
        <v>3214773</v>
      </c>
      <c r="EI73" s="103">
        <f t="shared" si="35"/>
        <v>160</v>
      </c>
      <c r="EJ73" s="104" t="str">
        <f t="shared" si="36"/>
        <v>0</v>
      </c>
      <c r="EK73" s="109">
        <v>6</v>
      </c>
      <c r="EL73" s="100" t="str">
        <f t="shared" si="37"/>
        <v>30</v>
      </c>
      <c r="EM73" s="106">
        <v>826</v>
      </c>
      <c r="EN73" s="99">
        <f t="shared" si="38"/>
        <v>86</v>
      </c>
      <c r="EO73" s="100" t="str">
        <f t="shared" si="39"/>
        <v>30</v>
      </c>
      <c r="EP73" s="106">
        <v>34</v>
      </c>
      <c r="EQ73" s="99">
        <f t="shared" si="40"/>
        <v>100</v>
      </c>
      <c r="ER73" s="100">
        <f t="shared" si="41"/>
        <v>10</v>
      </c>
      <c r="ES73" s="106">
        <v>894</v>
      </c>
      <c r="ET73" s="99">
        <f t="shared" si="42"/>
        <v>94</v>
      </c>
      <c r="EU73" s="100" t="str">
        <f t="shared" si="43"/>
        <v>50</v>
      </c>
      <c r="EV73" s="106">
        <v>990</v>
      </c>
      <c r="EW73" s="99">
        <f t="shared" si="44"/>
        <v>100</v>
      </c>
      <c r="EX73" s="100" t="str">
        <f t="shared" si="45"/>
        <v>50</v>
      </c>
      <c r="EY73" s="107">
        <v>5</v>
      </c>
      <c r="EZ73" s="92" t="str">
        <f t="shared" si="46"/>
        <v>30</v>
      </c>
      <c r="FA73" s="107">
        <v>100</v>
      </c>
      <c r="FB73" s="92" t="str">
        <f t="shared" si="47"/>
        <v>30</v>
      </c>
      <c r="FC73" s="107">
        <v>40</v>
      </c>
      <c r="FD73" s="92" t="str">
        <f t="shared" si="48"/>
        <v>10</v>
      </c>
      <c r="FE73" s="100">
        <f t="shared" si="49"/>
        <v>60</v>
      </c>
      <c r="FF73" s="100">
        <f t="shared" si="50"/>
        <v>180</v>
      </c>
      <c r="FG73" s="100">
        <f t="shared" si="51"/>
        <v>240</v>
      </c>
      <c r="FH73" s="108">
        <f t="shared" si="52"/>
        <v>510</v>
      </c>
      <c r="FI73" s="86"/>
      <c r="FJ73" s="116"/>
    </row>
    <row r="74" spans="1:166" ht="14.4" x14ac:dyDescent="0.3">
      <c r="A74" s="43">
        <v>71</v>
      </c>
      <c r="B74" s="43" t="s">
        <v>125</v>
      </c>
      <c r="C74" s="117" t="s">
        <v>344</v>
      </c>
      <c r="D74" s="121">
        <v>23</v>
      </c>
      <c r="E74" s="121">
        <v>30</v>
      </c>
      <c r="F74" s="121">
        <v>1101</v>
      </c>
      <c r="G74" s="122">
        <v>255</v>
      </c>
      <c r="H74" s="122">
        <v>245</v>
      </c>
      <c r="I74" s="102">
        <v>1446</v>
      </c>
      <c r="J74" s="88">
        <v>22</v>
      </c>
      <c r="K74" s="88">
        <v>333</v>
      </c>
      <c r="L74" s="88">
        <v>582</v>
      </c>
      <c r="M74" s="88">
        <v>603</v>
      </c>
      <c r="N74" s="88">
        <v>530</v>
      </c>
      <c r="O74" s="88">
        <v>59</v>
      </c>
      <c r="P74" s="89" t="s">
        <v>345</v>
      </c>
      <c r="Q74" s="90">
        <v>23</v>
      </c>
      <c r="R74" s="90">
        <v>747</v>
      </c>
      <c r="S74" s="90">
        <v>560</v>
      </c>
      <c r="T74" s="90">
        <v>187</v>
      </c>
      <c r="U74" s="90">
        <v>0</v>
      </c>
      <c r="V74" s="90">
        <v>0</v>
      </c>
      <c r="W74" s="90">
        <v>0</v>
      </c>
      <c r="X74" s="89" t="s">
        <v>346</v>
      </c>
      <c r="Y74" s="90"/>
      <c r="Z74" s="90">
        <v>30</v>
      </c>
      <c r="AA74" s="90"/>
      <c r="AB74" s="90"/>
      <c r="AC74" s="90"/>
      <c r="AD74" s="90"/>
      <c r="AE74" s="90">
        <v>1016</v>
      </c>
      <c r="AF74" s="90"/>
      <c r="AG74" s="90"/>
      <c r="AH74" s="90">
        <v>89</v>
      </c>
      <c r="AI74" s="90">
        <v>83</v>
      </c>
      <c r="AJ74" s="90"/>
      <c r="AK74" s="90"/>
      <c r="AL74" s="92">
        <v>30</v>
      </c>
      <c r="AM74" s="92">
        <v>30</v>
      </c>
      <c r="AN74" s="92">
        <v>0</v>
      </c>
      <c r="AO74" s="92">
        <f t="shared" si="0"/>
        <v>1123</v>
      </c>
      <c r="AP74" s="92">
        <v>582</v>
      </c>
      <c r="AQ74" s="92">
        <v>541</v>
      </c>
      <c r="AR74" s="92">
        <v>384</v>
      </c>
      <c r="AS74" s="92">
        <v>63</v>
      </c>
      <c r="AT74" s="92">
        <v>321</v>
      </c>
      <c r="AU74" s="93" t="s">
        <v>347</v>
      </c>
      <c r="AV74" s="92">
        <v>53</v>
      </c>
      <c r="AW74" s="92">
        <v>53</v>
      </c>
      <c r="AX74" s="92">
        <v>53</v>
      </c>
      <c r="AY74" s="92">
        <v>135</v>
      </c>
      <c r="AZ74" s="92">
        <v>135</v>
      </c>
      <c r="BA74" s="92">
        <v>135</v>
      </c>
      <c r="BB74" s="92">
        <v>8</v>
      </c>
      <c r="BC74" s="92">
        <v>8</v>
      </c>
      <c r="BD74" s="92">
        <v>8</v>
      </c>
      <c r="BE74" s="92">
        <v>1</v>
      </c>
      <c r="BF74" s="92">
        <v>1</v>
      </c>
      <c r="BG74" s="92">
        <v>1</v>
      </c>
      <c r="BH74" s="92">
        <v>1</v>
      </c>
      <c r="BI74" s="92">
        <v>1</v>
      </c>
      <c r="BJ74" s="92">
        <v>1</v>
      </c>
      <c r="BK74" s="92">
        <v>121</v>
      </c>
      <c r="BL74" s="92">
        <v>83</v>
      </c>
      <c r="BM74" s="92">
        <v>121</v>
      </c>
      <c r="BN74" s="92">
        <v>10</v>
      </c>
      <c r="BO74" s="92">
        <v>10</v>
      </c>
      <c r="BP74" s="92">
        <v>10</v>
      </c>
      <c r="BQ74" s="94">
        <v>1</v>
      </c>
      <c r="BR74" s="94">
        <v>1</v>
      </c>
      <c r="BS74" s="94">
        <v>1</v>
      </c>
      <c r="BT74" s="94">
        <v>3</v>
      </c>
      <c r="BU74" s="94">
        <v>3</v>
      </c>
      <c r="BV74" s="94">
        <v>3</v>
      </c>
      <c r="BW74" s="92">
        <f>Q74</f>
        <v>23</v>
      </c>
      <c r="BX74" s="92">
        <f>Z74</f>
        <v>30</v>
      </c>
      <c r="BY74" s="92">
        <f t="shared" si="175"/>
        <v>30</v>
      </c>
      <c r="BZ74" s="92">
        <f t="shared" si="176"/>
        <v>30</v>
      </c>
      <c r="CA74" s="92">
        <f t="shared" si="185"/>
        <v>30</v>
      </c>
      <c r="CB74" s="92">
        <f t="shared" si="186"/>
        <v>1016</v>
      </c>
      <c r="CC74" s="92">
        <f t="shared" si="178"/>
        <v>1016</v>
      </c>
      <c r="CD74" s="92">
        <f t="shared" si="179"/>
        <v>1016</v>
      </c>
      <c r="CE74" s="92">
        <f t="shared" si="187"/>
        <v>89</v>
      </c>
      <c r="CF74" s="92">
        <f>AI74</f>
        <v>83</v>
      </c>
      <c r="CG74" s="92">
        <f t="shared" si="181"/>
        <v>89</v>
      </c>
      <c r="CH74" s="92">
        <f t="shared" si="173"/>
        <v>333</v>
      </c>
      <c r="CI74" s="92">
        <f t="shared" si="173"/>
        <v>295</v>
      </c>
      <c r="CJ74" s="92">
        <f t="shared" si="173"/>
        <v>333</v>
      </c>
      <c r="CK74" s="87">
        <v>637</v>
      </c>
      <c r="CL74" s="87">
        <v>1547</v>
      </c>
      <c r="CM74" s="92">
        <v>382</v>
      </c>
      <c r="CN74" s="92">
        <v>1548</v>
      </c>
      <c r="CO74" s="92">
        <v>10090</v>
      </c>
      <c r="CP74" s="92">
        <v>39254</v>
      </c>
      <c r="CQ74" s="92">
        <v>5600</v>
      </c>
      <c r="CR74" s="92">
        <v>4423</v>
      </c>
      <c r="CS74" s="92">
        <v>30415</v>
      </c>
      <c r="CT74" s="92">
        <v>32077</v>
      </c>
      <c r="CU74" s="97">
        <v>1439</v>
      </c>
      <c r="CV74" s="98">
        <v>3891</v>
      </c>
      <c r="CW74" s="99">
        <f t="shared" si="8"/>
        <v>100</v>
      </c>
      <c r="CX74" s="87">
        <f t="shared" si="9"/>
        <v>10</v>
      </c>
      <c r="CY74" s="99">
        <f t="shared" si="10"/>
        <v>100</v>
      </c>
      <c r="CZ74" s="87" t="str">
        <f t="shared" si="11"/>
        <v>30</v>
      </c>
      <c r="DA74" s="99">
        <f t="shared" si="12"/>
        <v>100</v>
      </c>
      <c r="DB74" s="87" t="str">
        <f t="shared" si="13"/>
        <v>30</v>
      </c>
      <c r="DC74" s="99">
        <f t="shared" si="14"/>
        <v>77</v>
      </c>
      <c r="DD74" s="99" t="str">
        <f t="shared" si="15"/>
        <v>30</v>
      </c>
      <c r="DE74" s="99">
        <f t="shared" ref="DE74:DE81" si="188">ROUND(IFERROR(CK74/CL74*100,0),0)</f>
        <v>41</v>
      </c>
      <c r="DF74" s="87" t="str">
        <f t="shared" si="16"/>
        <v>15</v>
      </c>
      <c r="DG74" s="99">
        <f t="shared" ref="DG74:DG81" si="189">ROUND(IFERROR(CM74/CN74*100,0),0)</f>
        <v>25</v>
      </c>
      <c r="DH74" s="87" t="str">
        <f t="shared" si="17"/>
        <v>10</v>
      </c>
      <c r="DI74" s="99">
        <f t="shared" ref="DI74:DI81" si="190">ROUND(IFERROR(CO74/CP74*100,0),0)</f>
        <v>26</v>
      </c>
      <c r="DJ74" s="87" t="str">
        <f t="shared" si="18"/>
        <v>10</v>
      </c>
      <c r="DK74" s="99">
        <f t="shared" si="19"/>
        <v>56</v>
      </c>
      <c r="DL74" s="87" t="str">
        <f t="shared" si="20"/>
        <v>15</v>
      </c>
      <c r="DM74" s="99">
        <f t="shared" si="21"/>
        <v>100</v>
      </c>
      <c r="DN74" s="87" t="str">
        <f t="shared" si="56"/>
        <v>50</v>
      </c>
      <c r="DO74" s="99">
        <f t="shared" si="22"/>
        <v>95</v>
      </c>
      <c r="DP74" s="87" t="str">
        <f t="shared" si="23"/>
        <v>30</v>
      </c>
      <c r="DQ74" s="99">
        <f t="shared" si="24"/>
        <v>37</v>
      </c>
      <c r="DR74" s="87" t="str">
        <f t="shared" si="25"/>
        <v>10</v>
      </c>
      <c r="DS74" s="87">
        <f t="shared" si="26"/>
        <v>240</v>
      </c>
      <c r="DT74" s="92">
        <v>32129</v>
      </c>
      <c r="DU74" s="92">
        <v>0</v>
      </c>
      <c r="DV74" s="92">
        <v>142859</v>
      </c>
      <c r="DW74" s="92">
        <v>0</v>
      </c>
      <c r="DX74" s="92">
        <v>0</v>
      </c>
      <c r="DY74" s="99">
        <f t="shared" si="27"/>
        <v>18</v>
      </c>
      <c r="DZ74" s="100" t="str">
        <f t="shared" si="28"/>
        <v>10</v>
      </c>
      <c r="EA74" s="99">
        <v>100</v>
      </c>
      <c r="EB74" s="100" t="str">
        <f t="shared" si="30"/>
        <v>20</v>
      </c>
      <c r="EC74" s="99">
        <f t="shared" si="184"/>
        <v>0</v>
      </c>
      <c r="ED74" s="92" t="str">
        <f t="shared" si="32"/>
        <v>0</v>
      </c>
      <c r="EE74" s="100">
        <f t="shared" si="33"/>
        <v>30</v>
      </c>
      <c r="EF74" s="87">
        <f t="shared" si="34"/>
        <v>270</v>
      </c>
      <c r="EG74" s="110">
        <v>58646</v>
      </c>
      <c r="EH74" s="111">
        <v>1226797</v>
      </c>
      <c r="EI74" s="103">
        <f t="shared" si="35"/>
        <v>4780</v>
      </c>
      <c r="EJ74" s="104" t="str">
        <f t="shared" si="36"/>
        <v>30</v>
      </c>
      <c r="EK74" s="109">
        <v>8</v>
      </c>
      <c r="EL74" s="100" t="str">
        <f t="shared" si="37"/>
        <v>30</v>
      </c>
      <c r="EM74" s="106">
        <v>30</v>
      </c>
      <c r="EN74" s="99">
        <f t="shared" si="38"/>
        <v>100</v>
      </c>
      <c r="EO74" s="100" t="str">
        <f t="shared" si="39"/>
        <v>30</v>
      </c>
      <c r="EP74" s="106">
        <v>23</v>
      </c>
      <c r="EQ74" s="99">
        <f t="shared" si="40"/>
        <v>100</v>
      </c>
      <c r="ER74" s="100">
        <f t="shared" si="41"/>
        <v>10</v>
      </c>
      <c r="ES74" s="106">
        <v>30</v>
      </c>
      <c r="ET74" s="99">
        <f t="shared" si="42"/>
        <v>100</v>
      </c>
      <c r="EU74" s="100" t="str">
        <f t="shared" si="43"/>
        <v>50</v>
      </c>
      <c r="EV74" s="106">
        <v>53</v>
      </c>
      <c r="EW74" s="99">
        <f t="shared" si="44"/>
        <v>100</v>
      </c>
      <c r="EX74" s="100" t="str">
        <f t="shared" si="45"/>
        <v>50</v>
      </c>
      <c r="EY74" s="107">
        <v>5</v>
      </c>
      <c r="EZ74" s="92" t="str">
        <f t="shared" si="46"/>
        <v>30</v>
      </c>
      <c r="FA74" s="107">
        <v>0</v>
      </c>
      <c r="FB74" s="92" t="str">
        <f t="shared" si="47"/>
        <v>0</v>
      </c>
      <c r="FC74" s="107">
        <v>31</v>
      </c>
      <c r="FD74" s="92" t="str">
        <f t="shared" si="48"/>
        <v>10</v>
      </c>
      <c r="FE74" s="100">
        <f t="shared" si="49"/>
        <v>90</v>
      </c>
      <c r="FF74" s="100">
        <f t="shared" si="50"/>
        <v>150</v>
      </c>
      <c r="FG74" s="100">
        <f t="shared" si="51"/>
        <v>240</v>
      </c>
      <c r="FH74" s="108">
        <f t="shared" si="52"/>
        <v>510</v>
      </c>
      <c r="FI74" s="86"/>
      <c r="FJ74" s="116"/>
    </row>
    <row r="75" spans="1:166" ht="14.4" x14ac:dyDescent="0.3">
      <c r="A75" s="43">
        <v>72</v>
      </c>
      <c r="B75" s="43" t="s">
        <v>130</v>
      </c>
      <c r="C75" s="117" t="s">
        <v>348</v>
      </c>
      <c r="D75" s="121">
        <v>33</v>
      </c>
      <c r="E75" s="121">
        <v>60</v>
      </c>
      <c r="F75" s="121">
        <v>262</v>
      </c>
      <c r="G75" s="122">
        <v>99</v>
      </c>
      <c r="H75" s="122">
        <v>119</v>
      </c>
      <c r="I75" s="102">
        <v>389</v>
      </c>
      <c r="J75" s="88">
        <v>32</v>
      </c>
      <c r="K75" s="88">
        <v>60</v>
      </c>
      <c r="L75" s="88">
        <v>150</v>
      </c>
      <c r="M75" s="88">
        <v>127</v>
      </c>
      <c r="N75" s="88">
        <v>181</v>
      </c>
      <c r="O75" s="88">
        <v>16</v>
      </c>
      <c r="P75" s="90" t="s">
        <v>349</v>
      </c>
      <c r="Q75" s="90">
        <v>16</v>
      </c>
      <c r="R75" s="90">
        <v>9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89" t="s">
        <v>350</v>
      </c>
      <c r="Y75" s="90"/>
      <c r="Z75" s="90"/>
      <c r="AA75" s="90"/>
      <c r="AB75" s="90"/>
      <c r="AC75" s="90"/>
      <c r="AD75" s="90"/>
      <c r="AE75" s="90">
        <v>264</v>
      </c>
      <c r="AF75" s="90"/>
      <c r="AG75" s="90"/>
      <c r="AH75" s="90">
        <v>23</v>
      </c>
      <c r="AI75" s="90"/>
      <c r="AJ75" s="90"/>
      <c r="AK75" s="90"/>
      <c r="AL75" s="92">
        <v>60</v>
      </c>
      <c r="AM75" s="92">
        <v>9</v>
      </c>
      <c r="AN75" s="92">
        <v>51</v>
      </c>
      <c r="AO75" s="92">
        <f t="shared" si="0"/>
        <v>284</v>
      </c>
      <c r="AP75" s="92">
        <v>150</v>
      </c>
      <c r="AQ75" s="92">
        <v>134</v>
      </c>
      <c r="AR75" s="92">
        <v>84</v>
      </c>
      <c r="AS75" s="92">
        <v>20</v>
      </c>
      <c r="AT75" s="92">
        <v>64</v>
      </c>
      <c r="AU75" s="93" t="s">
        <v>351</v>
      </c>
      <c r="AV75" s="92">
        <v>23</v>
      </c>
      <c r="AW75" s="92">
        <v>23</v>
      </c>
      <c r="AX75" s="92">
        <v>23</v>
      </c>
      <c r="AY75" s="92">
        <v>55</v>
      </c>
      <c r="AZ75" s="92">
        <v>55</v>
      </c>
      <c r="BA75" s="92">
        <v>55</v>
      </c>
      <c r="BB75" s="92">
        <v>15</v>
      </c>
      <c r="BC75" s="92">
        <v>15</v>
      </c>
      <c r="BD75" s="92">
        <v>15</v>
      </c>
      <c r="BE75" s="92">
        <v>1</v>
      </c>
      <c r="BF75" s="92">
        <v>1</v>
      </c>
      <c r="BG75" s="92">
        <v>1</v>
      </c>
      <c r="BH75" s="92">
        <v>1</v>
      </c>
      <c r="BI75" s="92">
        <v>1</v>
      </c>
      <c r="BJ75" s="92">
        <v>1</v>
      </c>
      <c r="BK75" s="92">
        <v>144</v>
      </c>
      <c r="BL75" s="92">
        <v>32</v>
      </c>
      <c r="BM75" s="92">
        <v>144</v>
      </c>
      <c r="BN75" s="92">
        <v>42</v>
      </c>
      <c r="BO75" s="92">
        <v>12</v>
      </c>
      <c r="BP75" s="92">
        <v>42</v>
      </c>
      <c r="BQ75" s="107">
        <v>1</v>
      </c>
      <c r="BR75" s="109">
        <v>1</v>
      </c>
      <c r="BS75" s="109">
        <v>1</v>
      </c>
      <c r="BT75" s="109">
        <v>0</v>
      </c>
      <c r="BU75" s="109">
        <v>0</v>
      </c>
      <c r="BV75" s="109">
        <v>0</v>
      </c>
      <c r="BW75" s="92">
        <v>33</v>
      </c>
      <c r="BX75" s="92">
        <f>AL75</f>
        <v>60</v>
      </c>
      <c r="BY75" s="92">
        <f t="shared" si="175"/>
        <v>60</v>
      </c>
      <c r="BZ75" s="92">
        <f t="shared" si="176"/>
        <v>60</v>
      </c>
      <c r="CA75" s="92">
        <f t="shared" si="185"/>
        <v>9</v>
      </c>
      <c r="CB75" s="92">
        <f t="shared" si="186"/>
        <v>264</v>
      </c>
      <c r="CC75" s="92">
        <f t="shared" si="178"/>
        <v>264</v>
      </c>
      <c r="CD75" s="92">
        <f t="shared" si="179"/>
        <v>264</v>
      </c>
      <c r="CE75" s="92">
        <f t="shared" si="187"/>
        <v>23</v>
      </c>
      <c r="CF75" s="92">
        <f t="shared" ref="CF75:CF79" si="191">CE75</f>
        <v>23</v>
      </c>
      <c r="CG75" s="92">
        <f t="shared" si="181"/>
        <v>23</v>
      </c>
      <c r="CH75" s="92">
        <f t="shared" si="173"/>
        <v>282</v>
      </c>
      <c r="CI75" s="92">
        <f t="shared" si="173"/>
        <v>140</v>
      </c>
      <c r="CJ75" s="92">
        <f t="shared" si="173"/>
        <v>282</v>
      </c>
      <c r="CK75" s="87">
        <v>43</v>
      </c>
      <c r="CL75" s="87">
        <v>500</v>
      </c>
      <c r="CM75" s="92">
        <v>1</v>
      </c>
      <c r="CN75" s="92">
        <v>501</v>
      </c>
      <c r="CO75" s="92">
        <v>1059</v>
      </c>
      <c r="CP75" s="92">
        <v>3744</v>
      </c>
      <c r="CQ75" s="92">
        <v>1284</v>
      </c>
      <c r="CR75" s="92">
        <v>753</v>
      </c>
      <c r="CS75" s="92">
        <v>2675</v>
      </c>
      <c r="CT75" s="92">
        <v>2738</v>
      </c>
      <c r="CU75" s="97">
        <v>236</v>
      </c>
      <c r="CV75" s="98">
        <v>500</v>
      </c>
      <c r="CW75" s="99">
        <f t="shared" si="8"/>
        <v>100</v>
      </c>
      <c r="CX75" s="87">
        <f t="shared" si="9"/>
        <v>10</v>
      </c>
      <c r="CY75" s="99">
        <f t="shared" si="10"/>
        <v>100</v>
      </c>
      <c r="CZ75" s="87" t="str">
        <f t="shared" si="11"/>
        <v>30</v>
      </c>
      <c r="DA75" s="99">
        <f t="shared" si="12"/>
        <v>91</v>
      </c>
      <c r="DB75" s="87" t="str">
        <f t="shared" si="13"/>
        <v>30</v>
      </c>
      <c r="DC75" s="99">
        <f t="shared" si="14"/>
        <v>35</v>
      </c>
      <c r="DD75" s="99" t="str">
        <f t="shared" si="15"/>
        <v>15</v>
      </c>
      <c r="DE75" s="99">
        <f t="shared" si="188"/>
        <v>9</v>
      </c>
      <c r="DF75" s="87" t="str">
        <f t="shared" si="16"/>
        <v>0</v>
      </c>
      <c r="DG75" s="99">
        <f t="shared" si="189"/>
        <v>0</v>
      </c>
      <c r="DH75" s="87" t="str">
        <f t="shared" si="17"/>
        <v>0</v>
      </c>
      <c r="DI75" s="99">
        <f t="shared" si="190"/>
        <v>28</v>
      </c>
      <c r="DJ75" s="87" t="str">
        <f t="shared" si="18"/>
        <v>10</v>
      </c>
      <c r="DK75" s="99">
        <f t="shared" si="19"/>
        <v>63</v>
      </c>
      <c r="DL75" s="87" t="str">
        <f t="shared" si="20"/>
        <v>20</v>
      </c>
      <c r="DM75" s="99">
        <f t="shared" si="21"/>
        <v>75</v>
      </c>
      <c r="DN75" s="87" t="str">
        <f t="shared" si="56"/>
        <v>40</v>
      </c>
      <c r="DO75" s="99">
        <f t="shared" si="22"/>
        <v>98</v>
      </c>
      <c r="DP75" s="87" t="str">
        <f t="shared" si="23"/>
        <v>30</v>
      </c>
      <c r="DQ75" s="99">
        <f t="shared" si="24"/>
        <v>47</v>
      </c>
      <c r="DR75" s="87" t="str">
        <f t="shared" si="25"/>
        <v>15</v>
      </c>
      <c r="DS75" s="87">
        <f t="shared" si="26"/>
        <v>200</v>
      </c>
      <c r="DT75" s="92">
        <v>2759</v>
      </c>
      <c r="DU75" s="92">
        <v>0</v>
      </c>
      <c r="DV75" s="92">
        <v>24787</v>
      </c>
      <c r="DW75" s="92">
        <v>0</v>
      </c>
      <c r="DX75" s="92">
        <v>0</v>
      </c>
      <c r="DY75" s="99">
        <f t="shared" si="27"/>
        <v>10</v>
      </c>
      <c r="DZ75" s="100" t="str">
        <f t="shared" si="28"/>
        <v>5</v>
      </c>
      <c r="EA75" s="99">
        <v>100</v>
      </c>
      <c r="EB75" s="100" t="str">
        <f t="shared" si="30"/>
        <v>20</v>
      </c>
      <c r="EC75" s="99">
        <f t="shared" si="184"/>
        <v>0</v>
      </c>
      <c r="ED75" s="92" t="str">
        <f t="shared" si="32"/>
        <v>0</v>
      </c>
      <c r="EE75" s="100">
        <f t="shared" si="33"/>
        <v>25</v>
      </c>
      <c r="EF75" s="87">
        <f t="shared" si="34"/>
        <v>225</v>
      </c>
      <c r="EG75" s="110">
        <v>15922</v>
      </c>
      <c r="EH75" s="111">
        <v>382074</v>
      </c>
      <c r="EI75" s="103">
        <f t="shared" si="35"/>
        <v>4167</v>
      </c>
      <c r="EJ75" s="104" t="str">
        <f t="shared" si="36"/>
        <v>30</v>
      </c>
      <c r="EK75" s="109">
        <v>11</v>
      </c>
      <c r="EL75" s="100" t="str">
        <f t="shared" si="37"/>
        <v>30</v>
      </c>
      <c r="EM75" s="106">
        <v>3</v>
      </c>
      <c r="EN75" s="99">
        <f t="shared" si="38"/>
        <v>5</v>
      </c>
      <c r="EO75" s="100" t="str">
        <f t="shared" si="39"/>
        <v>0</v>
      </c>
      <c r="EP75" s="106">
        <v>33</v>
      </c>
      <c r="EQ75" s="99">
        <f t="shared" si="40"/>
        <v>100</v>
      </c>
      <c r="ER75" s="100">
        <f t="shared" si="41"/>
        <v>10</v>
      </c>
      <c r="ES75" s="106">
        <v>58</v>
      </c>
      <c r="ET75" s="99">
        <f t="shared" si="42"/>
        <v>97</v>
      </c>
      <c r="EU75" s="100" t="str">
        <f t="shared" si="43"/>
        <v>50</v>
      </c>
      <c r="EV75" s="106">
        <v>93</v>
      </c>
      <c r="EW75" s="99">
        <f t="shared" si="44"/>
        <v>100</v>
      </c>
      <c r="EX75" s="100" t="str">
        <f t="shared" si="45"/>
        <v>50</v>
      </c>
      <c r="EY75" s="107">
        <v>0</v>
      </c>
      <c r="EZ75" s="92" t="str">
        <f t="shared" si="46"/>
        <v>0</v>
      </c>
      <c r="FA75" s="107">
        <v>0</v>
      </c>
      <c r="FB75" s="92" t="str">
        <f t="shared" si="47"/>
        <v>0</v>
      </c>
      <c r="FC75" s="107">
        <v>0</v>
      </c>
      <c r="FD75" s="92" t="str">
        <f t="shared" si="48"/>
        <v>0</v>
      </c>
      <c r="FE75" s="100">
        <f t="shared" si="49"/>
        <v>60</v>
      </c>
      <c r="FF75" s="100">
        <f t="shared" si="50"/>
        <v>110</v>
      </c>
      <c r="FG75" s="100">
        <f t="shared" si="51"/>
        <v>170</v>
      </c>
      <c r="FH75" s="108">
        <f t="shared" si="52"/>
        <v>395</v>
      </c>
      <c r="FI75" s="86"/>
      <c r="FJ75" s="116"/>
    </row>
    <row r="76" spans="1:166" ht="14.4" x14ac:dyDescent="0.3">
      <c r="A76" s="43">
        <v>73</v>
      </c>
      <c r="B76" s="43" t="s">
        <v>122</v>
      </c>
      <c r="C76" s="117" t="s">
        <v>352</v>
      </c>
      <c r="D76" s="121">
        <v>33</v>
      </c>
      <c r="E76" s="121">
        <v>13</v>
      </c>
      <c r="F76" s="121">
        <v>325</v>
      </c>
      <c r="G76" s="122">
        <v>171</v>
      </c>
      <c r="H76" s="122">
        <v>282</v>
      </c>
      <c r="I76" s="102">
        <v>573</v>
      </c>
      <c r="J76" s="88">
        <v>33</v>
      </c>
      <c r="K76" s="88">
        <v>77</v>
      </c>
      <c r="L76" s="88">
        <v>131</v>
      </c>
      <c r="M76" s="88">
        <v>167</v>
      </c>
      <c r="N76" s="88">
        <v>185</v>
      </c>
      <c r="O76" s="88">
        <v>20</v>
      </c>
      <c r="P76" s="89" t="s">
        <v>353</v>
      </c>
      <c r="Q76" s="90">
        <v>33</v>
      </c>
      <c r="R76" s="90">
        <v>23</v>
      </c>
      <c r="S76" s="90">
        <v>23</v>
      </c>
      <c r="T76" s="90">
        <v>0</v>
      </c>
      <c r="U76" s="90">
        <v>340</v>
      </c>
      <c r="V76" s="90">
        <v>32</v>
      </c>
      <c r="W76" s="90">
        <v>98</v>
      </c>
      <c r="X76" s="89" t="s">
        <v>464</v>
      </c>
      <c r="Y76" s="89">
        <v>33</v>
      </c>
      <c r="Z76" s="90">
        <v>13</v>
      </c>
      <c r="AA76" s="89"/>
      <c r="AB76" s="89"/>
      <c r="AC76" s="89">
        <v>0</v>
      </c>
      <c r="AD76" s="89">
        <v>13</v>
      </c>
      <c r="AE76" s="89">
        <v>293</v>
      </c>
      <c r="AF76" s="89">
        <v>293</v>
      </c>
      <c r="AG76" s="89">
        <v>293</v>
      </c>
      <c r="AH76" s="89">
        <v>32</v>
      </c>
      <c r="AI76" s="89"/>
      <c r="AJ76" s="89"/>
      <c r="AK76" s="89">
        <v>98</v>
      </c>
      <c r="AL76" s="92">
        <v>13</v>
      </c>
      <c r="AM76" s="92">
        <v>13</v>
      </c>
      <c r="AN76" s="92">
        <v>0</v>
      </c>
      <c r="AO76" s="92">
        <f t="shared" si="0"/>
        <v>262</v>
      </c>
      <c r="AP76" s="92">
        <v>131</v>
      </c>
      <c r="AQ76" s="92">
        <v>131</v>
      </c>
      <c r="AR76" s="92">
        <v>114</v>
      </c>
      <c r="AS76" s="92">
        <v>21</v>
      </c>
      <c r="AT76" s="92">
        <v>93</v>
      </c>
      <c r="AU76" s="93" t="s">
        <v>354</v>
      </c>
      <c r="AV76" s="92">
        <v>151</v>
      </c>
      <c r="AW76" s="92">
        <v>151</v>
      </c>
      <c r="AX76" s="92">
        <v>151</v>
      </c>
      <c r="AY76" s="92">
        <v>30</v>
      </c>
      <c r="AZ76" s="92">
        <v>30</v>
      </c>
      <c r="BA76" s="92">
        <v>30</v>
      </c>
      <c r="BB76" s="92">
        <v>17</v>
      </c>
      <c r="BC76" s="92">
        <v>17</v>
      </c>
      <c r="BD76" s="92">
        <v>17</v>
      </c>
      <c r="BE76" s="92">
        <v>1</v>
      </c>
      <c r="BF76" s="92">
        <v>1</v>
      </c>
      <c r="BG76" s="92">
        <v>1</v>
      </c>
      <c r="BH76" s="92">
        <v>1</v>
      </c>
      <c r="BI76" s="92">
        <v>1</v>
      </c>
      <c r="BJ76" s="92">
        <v>1</v>
      </c>
      <c r="BK76" s="92">
        <v>33</v>
      </c>
      <c r="BL76" s="92">
        <v>10</v>
      </c>
      <c r="BM76" s="92">
        <v>33</v>
      </c>
      <c r="BN76" s="92">
        <v>3</v>
      </c>
      <c r="BO76" s="92">
        <v>2</v>
      </c>
      <c r="BP76" s="92">
        <v>3</v>
      </c>
      <c r="BQ76" s="107">
        <v>1</v>
      </c>
      <c r="BR76" s="109">
        <v>1</v>
      </c>
      <c r="BS76" s="109">
        <v>1</v>
      </c>
      <c r="BT76" s="109">
        <v>1</v>
      </c>
      <c r="BU76" s="109">
        <v>1</v>
      </c>
      <c r="BV76" s="109">
        <v>1</v>
      </c>
      <c r="BW76" s="92">
        <f t="shared" ref="BW76:BZ77" si="192">Y76</f>
        <v>33</v>
      </c>
      <c r="BX76" s="92">
        <f t="shared" si="192"/>
        <v>13</v>
      </c>
      <c r="BY76" s="92">
        <f t="shared" si="175"/>
        <v>13</v>
      </c>
      <c r="BZ76" s="92">
        <f t="shared" si="176"/>
        <v>13</v>
      </c>
      <c r="CA76" s="92">
        <f t="shared" ref="CA76:CC77" si="193">AD76</f>
        <v>13</v>
      </c>
      <c r="CB76" s="92">
        <f t="shared" si="193"/>
        <v>293</v>
      </c>
      <c r="CC76" s="92">
        <f t="shared" si="178"/>
        <v>293</v>
      </c>
      <c r="CD76" s="92">
        <f t="shared" si="179"/>
        <v>293</v>
      </c>
      <c r="CE76" s="92">
        <f t="shared" si="187"/>
        <v>32</v>
      </c>
      <c r="CF76" s="92">
        <f t="shared" si="191"/>
        <v>32</v>
      </c>
      <c r="CG76" s="92">
        <f t="shared" si="181"/>
        <v>32</v>
      </c>
      <c r="CH76" s="92">
        <f t="shared" si="173"/>
        <v>238</v>
      </c>
      <c r="CI76" s="92">
        <f t="shared" si="173"/>
        <v>214</v>
      </c>
      <c r="CJ76" s="92">
        <f t="shared" si="173"/>
        <v>238</v>
      </c>
      <c r="CK76" s="87">
        <v>172</v>
      </c>
      <c r="CL76" s="87">
        <v>692</v>
      </c>
      <c r="CM76" s="92">
        <v>37</v>
      </c>
      <c r="CN76" s="92">
        <v>693</v>
      </c>
      <c r="CO76" s="92">
        <v>45</v>
      </c>
      <c r="CP76" s="92">
        <v>7911</v>
      </c>
      <c r="CQ76" s="92">
        <v>3833</v>
      </c>
      <c r="CR76" s="92">
        <v>536</v>
      </c>
      <c r="CS76" s="92">
        <v>6259</v>
      </c>
      <c r="CT76" s="92">
        <v>6339</v>
      </c>
      <c r="CU76" s="97">
        <v>654</v>
      </c>
      <c r="CV76" s="98">
        <v>1086</v>
      </c>
      <c r="CW76" s="99">
        <f t="shared" si="8"/>
        <v>100</v>
      </c>
      <c r="CX76" s="87">
        <f t="shared" si="9"/>
        <v>10</v>
      </c>
      <c r="CY76" s="99">
        <f t="shared" si="10"/>
        <v>100</v>
      </c>
      <c r="CZ76" s="87" t="str">
        <f t="shared" si="11"/>
        <v>30</v>
      </c>
      <c r="DA76" s="99">
        <f t="shared" si="12"/>
        <v>100</v>
      </c>
      <c r="DB76" s="87" t="str">
        <f t="shared" si="13"/>
        <v>30</v>
      </c>
      <c r="DC76" s="99">
        <f t="shared" si="14"/>
        <v>72</v>
      </c>
      <c r="DD76" s="99" t="str">
        <f t="shared" si="15"/>
        <v>30</v>
      </c>
      <c r="DE76" s="99">
        <f t="shared" si="188"/>
        <v>25</v>
      </c>
      <c r="DF76" s="87" t="str">
        <f t="shared" si="16"/>
        <v>10</v>
      </c>
      <c r="DG76" s="99">
        <f t="shared" si="189"/>
        <v>5</v>
      </c>
      <c r="DH76" s="87" t="str">
        <f t="shared" si="17"/>
        <v>0</v>
      </c>
      <c r="DI76" s="99">
        <f t="shared" si="190"/>
        <v>1</v>
      </c>
      <c r="DJ76" s="87" t="str">
        <f t="shared" si="18"/>
        <v>0</v>
      </c>
      <c r="DK76" s="99">
        <f t="shared" si="19"/>
        <v>88</v>
      </c>
      <c r="DL76" s="87" t="str">
        <f t="shared" si="20"/>
        <v>20</v>
      </c>
      <c r="DM76" s="99">
        <f t="shared" si="21"/>
        <v>98</v>
      </c>
      <c r="DN76" s="87" t="str">
        <f t="shared" si="56"/>
        <v>50</v>
      </c>
      <c r="DO76" s="99">
        <f t="shared" si="22"/>
        <v>99</v>
      </c>
      <c r="DP76" s="87" t="str">
        <f t="shared" si="23"/>
        <v>30</v>
      </c>
      <c r="DQ76" s="99">
        <f t="shared" si="24"/>
        <v>60</v>
      </c>
      <c r="DR76" s="87" t="str">
        <f t="shared" si="25"/>
        <v>15</v>
      </c>
      <c r="DS76" s="87">
        <f t="shared" si="26"/>
        <v>225</v>
      </c>
      <c r="DT76" s="92">
        <v>6326</v>
      </c>
      <c r="DU76" s="92">
        <v>0</v>
      </c>
      <c r="DV76" s="92">
        <v>61501</v>
      </c>
      <c r="DW76" s="92">
        <v>0</v>
      </c>
      <c r="DX76" s="92">
        <v>5506</v>
      </c>
      <c r="DY76" s="99">
        <f t="shared" si="27"/>
        <v>17</v>
      </c>
      <c r="DZ76" s="100" t="str">
        <f t="shared" si="28"/>
        <v>10</v>
      </c>
      <c r="EA76" s="99">
        <v>100</v>
      </c>
      <c r="EB76" s="100" t="str">
        <f t="shared" si="30"/>
        <v>20</v>
      </c>
      <c r="EC76" s="99">
        <f t="shared" si="184"/>
        <v>9</v>
      </c>
      <c r="ED76" s="92" t="str">
        <f t="shared" si="32"/>
        <v>0</v>
      </c>
      <c r="EE76" s="100">
        <f t="shared" si="33"/>
        <v>30</v>
      </c>
      <c r="EF76" s="87">
        <f t="shared" si="34"/>
        <v>255</v>
      </c>
      <c r="EG76" s="110">
        <v>48296</v>
      </c>
      <c r="EH76" s="111">
        <v>429490</v>
      </c>
      <c r="EI76" s="103">
        <f t="shared" si="35"/>
        <v>11245</v>
      </c>
      <c r="EJ76" s="104" t="str">
        <f t="shared" si="36"/>
        <v>30</v>
      </c>
      <c r="EK76" s="109">
        <v>99</v>
      </c>
      <c r="EL76" s="100" t="str">
        <f t="shared" si="37"/>
        <v>30</v>
      </c>
      <c r="EM76" s="106">
        <v>13</v>
      </c>
      <c r="EN76" s="99">
        <f t="shared" si="38"/>
        <v>100</v>
      </c>
      <c r="EO76" s="100" t="str">
        <f t="shared" si="39"/>
        <v>30</v>
      </c>
      <c r="EP76" s="106">
        <v>33</v>
      </c>
      <c r="EQ76" s="99">
        <f t="shared" si="40"/>
        <v>100</v>
      </c>
      <c r="ER76" s="100">
        <f t="shared" si="41"/>
        <v>10</v>
      </c>
      <c r="ES76" s="106">
        <v>13</v>
      </c>
      <c r="ET76" s="99">
        <f t="shared" si="42"/>
        <v>100</v>
      </c>
      <c r="EU76" s="100" t="str">
        <f t="shared" si="43"/>
        <v>50</v>
      </c>
      <c r="EV76" s="106">
        <v>46</v>
      </c>
      <c r="EW76" s="99">
        <f t="shared" si="44"/>
        <v>100</v>
      </c>
      <c r="EX76" s="100" t="str">
        <f t="shared" si="45"/>
        <v>50</v>
      </c>
      <c r="EY76" s="107">
        <v>0</v>
      </c>
      <c r="EZ76" s="92" t="str">
        <f t="shared" si="46"/>
        <v>0</v>
      </c>
      <c r="FA76" s="107">
        <v>0</v>
      </c>
      <c r="FB76" s="92" t="str">
        <f t="shared" si="47"/>
        <v>0</v>
      </c>
      <c r="FC76" s="107">
        <v>56</v>
      </c>
      <c r="FD76" s="92" t="str">
        <f t="shared" si="48"/>
        <v>15</v>
      </c>
      <c r="FE76" s="100">
        <f t="shared" si="49"/>
        <v>90</v>
      </c>
      <c r="FF76" s="100">
        <f t="shared" si="50"/>
        <v>125</v>
      </c>
      <c r="FG76" s="100">
        <f t="shared" si="51"/>
        <v>215</v>
      </c>
      <c r="FH76" s="108">
        <f t="shared" si="52"/>
        <v>470</v>
      </c>
      <c r="FI76" s="86"/>
      <c r="FJ76" s="116"/>
    </row>
    <row r="77" spans="1:166" ht="14.4" x14ac:dyDescent="0.3">
      <c r="A77" s="43">
        <v>74</v>
      </c>
      <c r="B77" s="43" t="s">
        <v>154</v>
      </c>
      <c r="C77" s="117" t="s">
        <v>355</v>
      </c>
      <c r="D77" s="121">
        <v>21</v>
      </c>
      <c r="E77" s="121">
        <v>323</v>
      </c>
      <c r="F77" s="121">
        <v>1008</v>
      </c>
      <c r="G77" s="122">
        <v>194</v>
      </c>
      <c r="H77" s="122">
        <v>91</v>
      </c>
      <c r="I77" s="102">
        <v>1048</v>
      </c>
      <c r="J77" s="88">
        <v>21</v>
      </c>
      <c r="K77" s="88">
        <v>410</v>
      </c>
      <c r="L77" s="88">
        <v>561</v>
      </c>
      <c r="M77" s="88">
        <v>459</v>
      </c>
      <c r="N77" s="88">
        <v>32</v>
      </c>
      <c r="O77" s="88">
        <v>48</v>
      </c>
      <c r="P77" s="89" t="s">
        <v>356</v>
      </c>
      <c r="Q77" s="90">
        <v>23</v>
      </c>
      <c r="R77" s="90">
        <v>392</v>
      </c>
      <c r="S77" s="90">
        <v>357</v>
      </c>
      <c r="T77" s="90">
        <v>35</v>
      </c>
      <c r="U77" s="90">
        <v>0</v>
      </c>
      <c r="V77" s="90">
        <v>0</v>
      </c>
      <c r="W77" s="90">
        <v>0</v>
      </c>
      <c r="X77" s="89" t="s">
        <v>357</v>
      </c>
      <c r="Y77" s="89">
        <v>21</v>
      </c>
      <c r="Z77" s="90">
        <v>392</v>
      </c>
      <c r="AA77" s="89">
        <v>111</v>
      </c>
      <c r="AB77" s="89">
        <v>323</v>
      </c>
      <c r="AC77" s="89">
        <v>357</v>
      </c>
      <c r="AD77" s="89">
        <v>35</v>
      </c>
      <c r="AE77" s="90">
        <v>1020</v>
      </c>
      <c r="AF77" s="90">
        <v>966</v>
      </c>
      <c r="AG77" s="90"/>
      <c r="AH77" s="90">
        <v>48</v>
      </c>
      <c r="AI77" s="90"/>
      <c r="AJ77" s="90"/>
      <c r="AK77" s="90">
        <v>32</v>
      </c>
      <c r="AL77" s="92">
        <v>346</v>
      </c>
      <c r="AM77" s="92">
        <v>35</v>
      </c>
      <c r="AN77" s="92">
        <v>311</v>
      </c>
      <c r="AO77" s="92">
        <f t="shared" si="0"/>
        <v>1110</v>
      </c>
      <c r="AP77" s="92">
        <v>561</v>
      </c>
      <c r="AQ77" s="92">
        <v>549</v>
      </c>
      <c r="AR77" s="92">
        <v>153</v>
      </c>
      <c r="AS77" s="92">
        <v>50</v>
      </c>
      <c r="AT77" s="92">
        <v>103</v>
      </c>
      <c r="AU77" s="93"/>
      <c r="AV77" s="92">
        <v>139</v>
      </c>
      <c r="AW77" s="92">
        <v>139</v>
      </c>
      <c r="AX77" s="92">
        <v>137</v>
      </c>
      <c r="AY77" s="92">
        <v>167</v>
      </c>
      <c r="AZ77" s="92">
        <v>129</v>
      </c>
      <c r="BA77" s="92">
        <v>146</v>
      </c>
      <c r="BB77" s="92">
        <v>36</v>
      </c>
      <c r="BC77" s="92">
        <v>36</v>
      </c>
      <c r="BD77" s="92">
        <v>36</v>
      </c>
      <c r="BE77" s="92">
        <v>1</v>
      </c>
      <c r="BF77" s="92">
        <v>1</v>
      </c>
      <c r="BG77" s="92">
        <v>1</v>
      </c>
      <c r="BH77" s="92">
        <v>1</v>
      </c>
      <c r="BI77" s="92">
        <v>1</v>
      </c>
      <c r="BJ77" s="92">
        <v>1</v>
      </c>
      <c r="BK77" s="92">
        <v>174</v>
      </c>
      <c r="BL77" s="92">
        <v>102</v>
      </c>
      <c r="BM77" s="92">
        <v>174</v>
      </c>
      <c r="BN77" s="92">
        <v>3</v>
      </c>
      <c r="BO77" s="92">
        <v>3</v>
      </c>
      <c r="BP77" s="92">
        <v>3</v>
      </c>
      <c r="BQ77" s="107">
        <v>1</v>
      </c>
      <c r="BR77" s="109">
        <v>1</v>
      </c>
      <c r="BS77" s="109">
        <v>1</v>
      </c>
      <c r="BT77" s="109">
        <v>7</v>
      </c>
      <c r="BU77" s="109">
        <v>7</v>
      </c>
      <c r="BV77" s="109">
        <v>7</v>
      </c>
      <c r="BW77" s="92">
        <f t="shared" si="192"/>
        <v>21</v>
      </c>
      <c r="BX77" s="92">
        <f t="shared" si="192"/>
        <v>392</v>
      </c>
      <c r="BY77" s="92">
        <f t="shared" si="192"/>
        <v>111</v>
      </c>
      <c r="BZ77" s="92">
        <f t="shared" si="192"/>
        <v>323</v>
      </c>
      <c r="CA77" s="92">
        <f t="shared" si="193"/>
        <v>35</v>
      </c>
      <c r="CB77" s="92">
        <f t="shared" si="193"/>
        <v>1020</v>
      </c>
      <c r="CC77" s="92">
        <f t="shared" si="193"/>
        <v>966</v>
      </c>
      <c r="CD77" s="92">
        <f t="shared" si="179"/>
        <v>1020</v>
      </c>
      <c r="CE77" s="92">
        <f t="shared" si="187"/>
        <v>48</v>
      </c>
      <c r="CF77" s="92">
        <f t="shared" si="191"/>
        <v>48</v>
      </c>
      <c r="CG77" s="92">
        <f t="shared" si="181"/>
        <v>48</v>
      </c>
      <c r="CH77" s="92">
        <f t="shared" si="173"/>
        <v>529</v>
      </c>
      <c r="CI77" s="92">
        <f t="shared" si="173"/>
        <v>419</v>
      </c>
      <c r="CJ77" s="92">
        <f t="shared" si="173"/>
        <v>506</v>
      </c>
      <c r="CK77" s="87">
        <v>65</v>
      </c>
      <c r="CL77" s="87">
        <v>1588</v>
      </c>
      <c r="CM77" s="92">
        <v>2</v>
      </c>
      <c r="CN77" s="92">
        <v>1589</v>
      </c>
      <c r="CO77" s="92">
        <v>38</v>
      </c>
      <c r="CP77" s="92">
        <v>7365</v>
      </c>
      <c r="CQ77" s="92">
        <v>2668</v>
      </c>
      <c r="CR77" s="92">
        <v>355</v>
      </c>
      <c r="CS77" s="92">
        <v>5541</v>
      </c>
      <c r="CT77" s="92">
        <v>6023</v>
      </c>
      <c r="CU77" s="97">
        <v>395</v>
      </c>
      <c r="CV77" s="98">
        <v>876</v>
      </c>
      <c r="CW77" s="99">
        <f t="shared" si="8"/>
        <v>100</v>
      </c>
      <c r="CX77" s="87">
        <f t="shared" si="9"/>
        <v>10</v>
      </c>
      <c r="CY77" s="99">
        <f t="shared" si="10"/>
        <v>100</v>
      </c>
      <c r="CZ77" s="87" t="str">
        <f t="shared" si="11"/>
        <v>30</v>
      </c>
      <c r="DA77" s="99">
        <f t="shared" si="12"/>
        <v>94</v>
      </c>
      <c r="DB77" s="87" t="str">
        <f t="shared" si="13"/>
        <v>30</v>
      </c>
      <c r="DC77" s="99">
        <f t="shared" si="14"/>
        <v>38</v>
      </c>
      <c r="DD77" s="99" t="str">
        <f t="shared" si="15"/>
        <v>15</v>
      </c>
      <c r="DE77" s="99">
        <f t="shared" si="188"/>
        <v>4</v>
      </c>
      <c r="DF77" s="87" t="str">
        <f t="shared" si="16"/>
        <v>0</v>
      </c>
      <c r="DG77" s="99">
        <f t="shared" si="189"/>
        <v>0</v>
      </c>
      <c r="DH77" s="87" t="str">
        <f t="shared" si="17"/>
        <v>0</v>
      </c>
      <c r="DI77" s="99">
        <f t="shared" si="190"/>
        <v>1</v>
      </c>
      <c r="DJ77" s="87" t="str">
        <f t="shared" si="18"/>
        <v>0</v>
      </c>
      <c r="DK77" s="99">
        <f t="shared" si="19"/>
        <v>88</v>
      </c>
      <c r="DL77" s="87" t="str">
        <f t="shared" si="20"/>
        <v>20</v>
      </c>
      <c r="DM77" s="99">
        <f t="shared" si="21"/>
        <v>67</v>
      </c>
      <c r="DN77" s="87" t="str">
        <f t="shared" si="56"/>
        <v>40</v>
      </c>
      <c r="DO77" s="99">
        <f t="shared" si="22"/>
        <v>92</v>
      </c>
      <c r="DP77" s="87" t="str">
        <f t="shared" si="23"/>
        <v>30</v>
      </c>
      <c r="DQ77" s="99">
        <f t="shared" si="24"/>
        <v>45</v>
      </c>
      <c r="DR77" s="87" t="str">
        <f t="shared" si="25"/>
        <v>15</v>
      </c>
      <c r="DS77" s="87">
        <f t="shared" si="26"/>
        <v>190</v>
      </c>
      <c r="DT77" s="92">
        <v>6058</v>
      </c>
      <c r="DU77" s="92">
        <v>745</v>
      </c>
      <c r="DV77" s="92">
        <v>82237</v>
      </c>
      <c r="DW77" s="92">
        <v>1466</v>
      </c>
      <c r="DX77" s="92">
        <v>0</v>
      </c>
      <c r="DY77" s="99">
        <f t="shared" si="27"/>
        <v>8</v>
      </c>
      <c r="DZ77" s="100" t="str">
        <f t="shared" si="28"/>
        <v>5</v>
      </c>
      <c r="EA77" s="99">
        <f>ROUND(IFERROR(DU77/DW77,0)*100,0)</f>
        <v>51</v>
      </c>
      <c r="EB77" s="100" t="str">
        <f t="shared" si="30"/>
        <v>0</v>
      </c>
      <c r="EC77" s="99">
        <f t="shared" si="184"/>
        <v>0</v>
      </c>
      <c r="ED77" s="92" t="str">
        <f t="shared" si="32"/>
        <v>0</v>
      </c>
      <c r="EE77" s="100">
        <f t="shared" si="33"/>
        <v>5</v>
      </c>
      <c r="EF77" s="87">
        <f t="shared" si="34"/>
        <v>195</v>
      </c>
      <c r="EG77" s="110">
        <v>24892</v>
      </c>
      <c r="EH77" s="111">
        <v>845755</v>
      </c>
      <c r="EI77" s="103">
        <f t="shared" si="35"/>
        <v>2943</v>
      </c>
      <c r="EJ77" s="104" t="str">
        <f t="shared" si="36"/>
        <v>10</v>
      </c>
      <c r="EK77" s="109">
        <v>3</v>
      </c>
      <c r="EL77" s="100" t="str">
        <f t="shared" si="37"/>
        <v>20</v>
      </c>
      <c r="EM77" s="106">
        <v>3</v>
      </c>
      <c r="EN77" s="99">
        <f t="shared" si="38"/>
        <v>1</v>
      </c>
      <c r="EO77" s="100" t="str">
        <f t="shared" si="39"/>
        <v>0</v>
      </c>
      <c r="EP77" s="106">
        <v>21</v>
      </c>
      <c r="EQ77" s="99">
        <f t="shared" si="40"/>
        <v>100</v>
      </c>
      <c r="ER77" s="100">
        <f t="shared" si="41"/>
        <v>10</v>
      </c>
      <c r="ES77" s="106">
        <v>79</v>
      </c>
      <c r="ET77" s="99">
        <f t="shared" si="42"/>
        <v>24</v>
      </c>
      <c r="EU77" s="100" t="str">
        <f t="shared" si="43"/>
        <v>15</v>
      </c>
      <c r="EV77" s="106">
        <v>58</v>
      </c>
      <c r="EW77" s="99">
        <f t="shared" si="44"/>
        <v>44</v>
      </c>
      <c r="EX77" s="100" t="str">
        <f t="shared" si="45"/>
        <v>25</v>
      </c>
      <c r="EY77" s="107">
        <v>0</v>
      </c>
      <c r="EZ77" s="92" t="str">
        <f t="shared" si="46"/>
        <v>0</v>
      </c>
      <c r="FA77" s="107">
        <v>0</v>
      </c>
      <c r="FB77" s="92" t="str">
        <f t="shared" si="47"/>
        <v>0</v>
      </c>
      <c r="FC77" s="107">
        <v>3</v>
      </c>
      <c r="FD77" s="92" t="str">
        <f t="shared" si="48"/>
        <v>0</v>
      </c>
      <c r="FE77" s="100">
        <f t="shared" si="49"/>
        <v>30</v>
      </c>
      <c r="FF77" s="100">
        <f t="shared" si="50"/>
        <v>50</v>
      </c>
      <c r="FG77" s="100">
        <f t="shared" si="51"/>
        <v>80</v>
      </c>
      <c r="FH77" s="108">
        <f t="shared" si="52"/>
        <v>275</v>
      </c>
      <c r="FI77" s="86"/>
      <c r="FJ77" s="116"/>
    </row>
    <row r="78" spans="1:166" ht="14.4" x14ac:dyDescent="0.3">
      <c r="A78" s="43">
        <v>75</v>
      </c>
      <c r="B78" s="43" t="s">
        <v>122</v>
      </c>
      <c r="C78" s="117" t="s">
        <v>358</v>
      </c>
      <c r="D78" s="121">
        <v>25</v>
      </c>
      <c r="E78" s="121">
        <v>127</v>
      </c>
      <c r="F78" s="121">
        <v>520</v>
      </c>
      <c r="G78" s="122">
        <v>160</v>
      </c>
      <c r="H78" s="122">
        <v>186</v>
      </c>
      <c r="I78" s="102">
        <v>722</v>
      </c>
      <c r="J78" s="88">
        <v>24</v>
      </c>
      <c r="K78" s="88">
        <v>159</v>
      </c>
      <c r="L78" s="88">
        <v>295</v>
      </c>
      <c r="M78" s="88">
        <v>235</v>
      </c>
      <c r="N78" s="88">
        <v>290</v>
      </c>
      <c r="O78" s="88">
        <v>33</v>
      </c>
      <c r="P78" s="89" t="s">
        <v>359</v>
      </c>
      <c r="Q78" s="90">
        <v>24</v>
      </c>
      <c r="R78" s="90">
        <v>157</v>
      </c>
      <c r="S78" s="90">
        <v>128</v>
      </c>
      <c r="T78" s="90">
        <v>29</v>
      </c>
      <c r="U78" s="90">
        <v>567</v>
      </c>
      <c r="V78" s="90">
        <v>48</v>
      </c>
      <c r="W78" s="90">
        <v>2</v>
      </c>
      <c r="X78" s="89" t="s">
        <v>360</v>
      </c>
      <c r="Y78" s="89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2">
        <v>127</v>
      </c>
      <c r="AM78" s="92">
        <v>29</v>
      </c>
      <c r="AN78" s="92">
        <v>98</v>
      </c>
      <c r="AO78" s="92">
        <f t="shared" si="0"/>
        <v>490</v>
      </c>
      <c r="AP78" s="92">
        <v>227</v>
      </c>
      <c r="AQ78" s="92">
        <v>263</v>
      </c>
      <c r="AR78" s="92">
        <v>188</v>
      </c>
      <c r="AS78" s="92">
        <v>42</v>
      </c>
      <c r="AT78" s="92">
        <v>146</v>
      </c>
      <c r="AU78" s="93" t="s">
        <v>361</v>
      </c>
      <c r="AV78" s="92">
        <v>100</v>
      </c>
      <c r="AW78" s="92">
        <v>100</v>
      </c>
      <c r="AX78" s="92">
        <v>100</v>
      </c>
      <c r="AY78" s="92">
        <v>72</v>
      </c>
      <c r="AZ78" s="92">
        <v>12</v>
      </c>
      <c r="BA78" s="92">
        <v>12</v>
      </c>
      <c r="BB78" s="92">
        <v>80</v>
      </c>
      <c r="BC78" s="92">
        <v>80</v>
      </c>
      <c r="BD78" s="92">
        <v>80</v>
      </c>
      <c r="BE78" s="92">
        <v>24</v>
      </c>
      <c r="BF78" s="92">
        <v>24</v>
      </c>
      <c r="BG78" s="92">
        <v>24</v>
      </c>
      <c r="BH78" s="92">
        <v>1</v>
      </c>
      <c r="BI78" s="92">
        <v>1</v>
      </c>
      <c r="BJ78" s="92">
        <v>1</v>
      </c>
      <c r="BK78" s="92">
        <v>87</v>
      </c>
      <c r="BL78" s="92">
        <v>87</v>
      </c>
      <c r="BM78" s="92">
        <v>87</v>
      </c>
      <c r="BN78" s="92">
        <v>31</v>
      </c>
      <c r="BO78" s="92">
        <v>31</v>
      </c>
      <c r="BP78" s="92">
        <v>31</v>
      </c>
      <c r="BQ78" s="107">
        <v>3</v>
      </c>
      <c r="BR78" s="109">
        <v>3</v>
      </c>
      <c r="BS78" s="109">
        <v>3</v>
      </c>
      <c r="BT78" s="109">
        <v>2</v>
      </c>
      <c r="BU78" s="109">
        <v>2</v>
      </c>
      <c r="BV78" s="109">
        <v>2</v>
      </c>
      <c r="BW78" s="92">
        <v>25</v>
      </c>
      <c r="BX78" s="92">
        <f t="shared" ref="BX78:BX80" si="194">AL78</f>
        <v>127</v>
      </c>
      <c r="BY78" s="92">
        <f t="shared" ref="BY78:BY87" si="195">BX78</f>
        <v>127</v>
      </c>
      <c r="BZ78" s="92">
        <f t="shared" ref="BZ78:BZ79" si="196">BX78</f>
        <v>127</v>
      </c>
      <c r="CA78" s="92">
        <f t="shared" ref="CA78:CA80" si="197">AM78</f>
        <v>29</v>
      </c>
      <c r="CB78" s="92">
        <f>AO78</f>
        <v>490</v>
      </c>
      <c r="CC78" s="92">
        <f t="shared" ref="CC78:CC79" si="198">CB78</f>
        <v>490</v>
      </c>
      <c r="CD78" s="92">
        <f t="shared" si="179"/>
        <v>490</v>
      </c>
      <c r="CE78" s="92">
        <f>AR78</f>
        <v>188</v>
      </c>
      <c r="CF78" s="92">
        <f t="shared" si="191"/>
        <v>188</v>
      </c>
      <c r="CG78" s="92">
        <f t="shared" si="181"/>
        <v>188</v>
      </c>
      <c r="CH78" s="92">
        <f t="shared" si="173"/>
        <v>400</v>
      </c>
      <c r="CI78" s="92">
        <f t="shared" si="173"/>
        <v>340</v>
      </c>
      <c r="CJ78" s="92">
        <f t="shared" si="173"/>
        <v>340</v>
      </c>
      <c r="CK78" s="87">
        <v>11</v>
      </c>
      <c r="CL78" s="87">
        <v>1014</v>
      </c>
      <c r="CM78" s="92">
        <v>5</v>
      </c>
      <c r="CN78" s="92">
        <v>1015</v>
      </c>
      <c r="CO78" s="92">
        <v>67</v>
      </c>
      <c r="CP78" s="92">
        <v>6507</v>
      </c>
      <c r="CQ78" s="92">
        <v>355</v>
      </c>
      <c r="CR78" s="92">
        <v>2760</v>
      </c>
      <c r="CS78" s="92">
        <v>4555</v>
      </c>
      <c r="CT78" s="92">
        <v>4725</v>
      </c>
      <c r="CU78" s="97">
        <v>380</v>
      </c>
      <c r="CV78" s="98">
        <v>877</v>
      </c>
      <c r="CW78" s="99">
        <f t="shared" si="8"/>
        <v>100</v>
      </c>
      <c r="CX78" s="87">
        <f t="shared" si="9"/>
        <v>10</v>
      </c>
      <c r="CY78" s="99">
        <f t="shared" si="10"/>
        <v>100</v>
      </c>
      <c r="CZ78" s="87" t="str">
        <f t="shared" si="11"/>
        <v>30</v>
      </c>
      <c r="DA78" s="99">
        <f t="shared" si="12"/>
        <v>77</v>
      </c>
      <c r="DB78" s="87" t="str">
        <f t="shared" si="13"/>
        <v>15</v>
      </c>
      <c r="DC78" s="99">
        <f t="shared" si="14"/>
        <v>47</v>
      </c>
      <c r="DD78" s="99" t="str">
        <f t="shared" si="15"/>
        <v>20</v>
      </c>
      <c r="DE78" s="99">
        <f t="shared" si="188"/>
        <v>1</v>
      </c>
      <c r="DF78" s="87" t="str">
        <f t="shared" si="16"/>
        <v>0</v>
      </c>
      <c r="DG78" s="99">
        <f t="shared" si="189"/>
        <v>0</v>
      </c>
      <c r="DH78" s="87" t="str">
        <f t="shared" si="17"/>
        <v>0</v>
      </c>
      <c r="DI78" s="99">
        <f t="shared" si="190"/>
        <v>1</v>
      </c>
      <c r="DJ78" s="87" t="str">
        <f t="shared" si="18"/>
        <v>0</v>
      </c>
      <c r="DK78" s="99">
        <f t="shared" si="19"/>
        <v>11</v>
      </c>
      <c r="DL78" s="87" t="str">
        <f t="shared" si="20"/>
        <v>5</v>
      </c>
      <c r="DM78" s="99">
        <f t="shared" si="21"/>
        <v>62</v>
      </c>
      <c r="DN78" s="87" t="str">
        <f t="shared" si="56"/>
        <v>40</v>
      </c>
      <c r="DO78" s="99">
        <f t="shared" si="22"/>
        <v>96</v>
      </c>
      <c r="DP78" s="87" t="str">
        <f t="shared" si="23"/>
        <v>30</v>
      </c>
      <c r="DQ78" s="99">
        <f t="shared" si="24"/>
        <v>43</v>
      </c>
      <c r="DR78" s="87" t="str">
        <f t="shared" si="25"/>
        <v>15</v>
      </c>
      <c r="DS78" s="87">
        <f t="shared" si="26"/>
        <v>165</v>
      </c>
      <c r="DT78" s="92">
        <v>4998</v>
      </c>
      <c r="DU78" s="92">
        <v>0</v>
      </c>
      <c r="DV78" s="92">
        <v>54239</v>
      </c>
      <c r="DW78" s="92">
        <v>0</v>
      </c>
      <c r="DX78" s="92">
        <v>0</v>
      </c>
      <c r="DY78" s="99">
        <f t="shared" si="27"/>
        <v>8</v>
      </c>
      <c r="DZ78" s="100" t="str">
        <f t="shared" si="28"/>
        <v>5</v>
      </c>
      <c r="EA78" s="99">
        <v>100</v>
      </c>
      <c r="EB78" s="100" t="str">
        <f t="shared" si="30"/>
        <v>20</v>
      </c>
      <c r="EC78" s="99">
        <v>50</v>
      </c>
      <c r="ED78" s="92" t="str">
        <f t="shared" si="32"/>
        <v>10</v>
      </c>
      <c r="EE78" s="100">
        <f t="shared" si="33"/>
        <v>35</v>
      </c>
      <c r="EF78" s="87">
        <f t="shared" si="34"/>
        <v>200</v>
      </c>
      <c r="EG78" s="110">
        <v>26500</v>
      </c>
      <c r="EH78" s="111">
        <v>529729</v>
      </c>
      <c r="EI78" s="103">
        <f t="shared" si="35"/>
        <v>5003</v>
      </c>
      <c r="EJ78" s="104" t="str">
        <f t="shared" si="36"/>
        <v>30</v>
      </c>
      <c r="EK78" s="109">
        <v>3</v>
      </c>
      <c r="EL78" s="100" t="str">
        <f t="shared" si="37"/>
        <v>20</v>
      </c>
      <c r="EM78" s="106">
        <v>1</v>
      </c>
      <c r="EN78" s="99">
        <f t="shared" si="38"/>
        <v>1</v>
      </c>
      <c r="EO78" s="100" t="str">
        <f t="shared" si="39"/>
        <v>0</v>
      </c>
      <c r="EP78" s="106">
        <v>25</v>
      </c>
      <c r="EQ78" s="99">
        <f t="shared" si="40"/>
        <v>100</v>
      </c>
      <c r="ER78" s="100">
        <f t="shared" si="41"/>
        <v>10</v>
      </c>
      <c r="ES78" s="106">
        <v>54</v>
      </c>
      <c r="ET78" s="99">
        <f t="shared" si="42"/>
        <v>43</v>
      </c>
      <c r="EU78" s="100" t="str">
        <f t="shared" si="43"/>
        <v>25</v>
      </c>
      <c r="EV78" s="106">
        <v>53</v>
      </c>
      <c r="EW78" s="99">
        <f t="shared" si="44"/>
        <v>35</v>
      </c>
      <c r="EX78" s="100" t="str">
        <f t="shared" si="45"/>
        <v>20</v>
      </c>
      <c r="EY78" s="107">
        <v>0</v>
      </c>
      <c r="EZ78" s="92" t="str">
        <f t="shared" si="46"/>
        <v>0</v>
      </c>
      <c r="FA78" s="107">
        <v>0</v>
      </c>
      <c r="FB78" s="92" t="str">
        <f t="shared" si="47"/>
        <v>0</v>
      </c>
      <c r="FC78" s="107">
        <v>57</v>
      </c>
      <c r="FD78" s="92" t="str">
        <f t="shared" si="48"/>
        <v>15</v>
      </c>
      <c r="FE78" s="100">
        <f t="shared" si="49"/>
        <v>50</v>
      </c>
      <c r="FF78" s="100">
        <f t="shared" si="50"/>
        <v>70</v>
      </c>
      <c r="FG78" s="100">
        <f t="shared" si="51"/>
        <v>120</v>
      </c>
      <c r="FH78" s="108">
        <f t="shared" si="52"/>
        <v>320</v>
      </c>
      <c r="FI78" s="86"/>
      <c r="FJ78" s="116"/>
    </row>
    <row r="79" spans="1:166" ht="14.4" x14ac:dyDescent="0.3">
      <c r="A79" s="43">
        <v>76</v>
      </c>
      <c r="B79" s="43" t="s">
        <v>148</v>
      </c>
      <c r="C79" s="117" t="s">
        <v>362</v>
      </c>
      <c r="D79" s="121">
        <v>62</v>
      </c>
      <c r="E79" s="121">
        <v>111</v>
      </c>
      <c r="F79" s="121">
        <v>1976</v>
      </c>
      <c r="G79" s="122">
        <v>434</v>
      </c>
      <c r="H79" s="122">
        <v>150</v>
      </c>
      <c r="I79" s="102">
        <v>2368</v>
      </c>
      <c r="J79" s="88">
        <v>62</v>
      </c>
      <c r="K79" s="88">
        <v>111</v>
      </c>
      <c r="L79" s="88">
        <v>767</v>
      </c>
      <c r="M79" s="88">
        <v>1078</v>
      </c>
      <c r="N79" s="88">
        <v>3006</v>
      </c>
      <c r="O79" s="88">
        <v>81</v>
      </c>
      <c r="P79" s="90" t="s">
        <v>363</v>
      </c>
      <c r="Q79" s="90">
        <v>62</v>
      </c>
      <c r="R79" s="90">
        <v>111</v>
      </c>
      <c r="S79" s="90">
        <v>0</v>
      </c>
      <c r="T79" s="90">
        <v>111</v>
      </c>
      <c r="U79" s="90">
        <v>1754</v>
      </c>
      <c r="V79" s="90">
        <v>261</v>
      </c>
      <c r="W79" s="90">
        <v>414</v>
      </c>
      <c r="X79" s="89" t="s">
        <v>408</v>
      </c>
      <c r="Y79" s="90"/>
      <c r="Z79" s="90"/>
      <c r="AA79" s="90"/>
      <c r="AB79" s="90"/>
      <c r="AC79" s="90"/>
      <c r="AD79" s="90"/>
      <c r="AE79" s="90">
        <v>1709</v>
      </c>
      <c r="AF79" s="90"/>
      <c r="AG79" s="90"/>
      <c r="AH79" s="90">
        <v>267</v>
      </c>
      <c r="AI79" s="90"/>
      <c r="AJ79" s="90"/>
      <c r="AK79" s="90"/>
      <c r="AL79" s="92">
        <v>111</v>
      </c>
      <c r="AM79" s="92">
        <v>111</v>
      </c>
      <c r="AN79" s="92">
        <v>0</v>
      </c>
      <c r="AO79" s="92">
        <f t="shared" si="0"/>
        <v>1461</v>
      </c>
      <c r="AP79" s="92">
        <v>767</v>
      </c>
      <c r="AQ79" s="92">
        <v>694</v>
      </c>
      <c r="AR79" s="92">
        <v>829</v>
      </c>
      <c r="AS79" s="92">
        <v>122</v>
      </c>
      <c r="AT79" s="92">
        <v>707</v>
      </c>
      <c r="AU79" s="93" t="s">
        <v>364</v>
      </c>
      <c r="AV79" s="92">
        <v>210</v>
      </c>
      <c r="AW79" s="92">
        <v>210</v>
      </c>
      <c r="AX79" s="92">
        <v>210</v>
      </c>
      <c r="AY79" s="92">
        <v>124</v>
      </c>
      <c r="AZ79" s="92">
        <v>124</v>
      </c>
      <c r="BA79" s="92">
        <v>124</v>
      </c>
      <c r="BB79" s="92">
        <v>50</v>
      </c>
      <c r="BC79" s="92">
        <v>50</v>
      </c>
      <c r="BD79" s="92">
        <v>50</v>
      </c>
      <c r="BE79" s="92">
        <v>1</v>
      </c>
      <c r="BF79" s="92">
        <v>1</v>
      </c>
      <c r="BG79" s="92">
        <v>1</v>
      </c>
      <c r="BH79" s="92">
        <v>1</v>
      </c>
      <c r="BI79" s="92">
        <v>1</v>
      </c>
      <c r="BJ79" s="92">
        <v>1</v>
      </c>
      <c r="BK79" s="92">
        <v>46</v>
      </c>
      <c r="BL79" s="92">
        <v>46</v>
      </c>
      <c r="BM79" s="92">
        <v>46</v>
      </c>
      <c r="BN79" s="92">
        <v>3</v>
      </c>
      <c r="BO79" s="92">
        <v>3</v>
      </c>
      <c r="BP79" s="92">
        <v>3</v>
      </c>
      <c r="BQ79" s="107">
        <v>0</v>
      </c>
      <c r="BR79" s="109">
        <v>0</v>
      </c>
      <c r="BS79" s="109">
        <v>0</v>
      </c>
      <c r="BT79" s="109">
        <v>1</v>
      </c>
      <c r="BU79" s="109">
        <v>1</v>
      </c>
      <c r="BV79" s="109">
        <v>1</v>
      </c>
      <c r="BW79" s="92">
        <f>J79</f>
        <v>62</v>
      </c>
      <c r="BX79" s="92">
        <f t="shared" si="194"/>
        <v>111</v>
      </c>
      <c r="BY79" s="92">
        <f t="shared" si="195"/>
        <v>111</v>
      </c>
      <c r="BZ79" s="92">
        <f t="shared" si="196"/>
        <v>111</v>
      </c>
      <c r="CA79" s="92">
        <f t="shared" si="197"/>
        <v>111</v>
      </c>
      <c r="CB79" s="92">
        <f>AE79</f>
        <v>1709</v>
      </c>
      <c r="CC79" s="92">
        <f t="shared" si="198"/>
        <v>1709</v>
      </c>
      <c r="CD79" s="92">
        <f t="shared" si="179"/>
        <v>1709</v>
      </c>
      <c r="CE79" s="92">
        <f>AH79</f>
        <v>267</v>
      </c>
      <c r="CF79" s="92">
        <f t="shared" si="191"/>
        <v>267</v>
      </c>
      <c r="CG79" s="92">
        <f t="shared" si="181"/>
        <v>267</v>
      </c>
      <c r="CH79" s="92">
        <f t="shared" si="173"/>
        <v>436</v>
      </c>
      <c r="CI79" s="92">
        <f t="shared" si="173"/>
        <v>436</v>
      </c>
      <c r="CJ79" s="92">
        <f t="shared" si="173"/>
        <v>436</v>
      </c>
      <c r="CK79" s="87">
        <v>1689</v>
      </c>
      <c r="CL79" s="87">
        <v>2654</v>
      </c>
      <c r="CM79" s="92">
        <v>1725</v>
      </c>
      <c r="CN79" s="92">
        <v>2655</v>
      </c>
      <c r="CO79" s="92">
        <v>106040</v>
      </c>
      <c r="CP79" s="92">
        <v>157424</v>
      </c>
      <c r="CQ79" s="92">
        <v>49294</v>
      </c>
      <c r="CR79" s="92">
        <v>25714</v>
      </c>
      <c r="CS79" s="92">
        <v>88800</v>
      </c>
      <c r="CT79" s="92">
        <v>89091</v>
      </c>
      <c r="CU79" s="97">
        <v>9047</v>
      </c>
      <c r="CV79" s="98">
        <v>19844</v>
      </c>
      <c r="CW79" s="99">
        <f t="shared" si="8"/>
        <v>100</v>
      </c>
      <c r="CX79" s="87">
        <f t="shared" si="9"/>
        <v>10</v>
      </c>
      <c r="CY79" s="99">
        <f t="shared" si="10"/>
        <v>100</v>
      </c>
      <c r="CZ79" s="87" t="str">
        <f t="shared" si="11"/>
        <v>30</v>
      </c>
      <c r="DA79" s="99">
        <f t="shared" si="12"/>
        <v>100</v>
      </c>
      <c r="DB79" s="87" t="str">
        <f t="shared" si="13"/>
        <v>30</v>
      </c>
      <c r="DC79" s="99">
        <f t="shared" si="14"/>
        <v>100</v>
      </c>
      <c r="DD79" s="99" t="str">
        <f t="shared" si="15"/>
        <v>30</v>
      </c>
      <c r="DE79" s="99">
        <f t="shared" si="188"/>
        <v>64</v>
      </c>
      <c r="DF79" s="87" t="str">
        <f t="shared" si="16"/>
        <v>20</v>
      </c>
      <c r="DG79" s="99">
        <f t="shared" si="189"/>
        <v>65</v>
      </c>
      <c r="DH79" s="87" t="str">
        <f t="shared" si="17"/>
        <v>20</v>
      </c>
      <c r="DI79" s="99">
        <f t="shared" si="190"/>
        <v>67</v>
      </c>
      <c r="DJ79" s="87" t="str">
        <f t="shared" si="18"/>
        <v>20</v>
      </c>
      <c r="DK79" s="99">
        <f t="shared" si="19"/>
        <v>66</v>
      </c>
      <c r="DL79" s="87" t="str">
        <f t="shared" si="20"/>
        <v>20</v>
      </c>
      <c r="DM79" s="99">
        <f t="shared" si="21"/>
        <v>92</v>
      </c>
      <c r="DN79" s="87" t="str">
        <f t="shared" si="56"/>
        <v>50</v>
      </c>
      <c r="DO79" s="99">
        <f t="shared" si="22"/>
        <v>100</v>
      </c>
      <c r="DP79" s="87" t="str">
        <f t="shared" si="23"/>
        <v>30</v>
      </c>
      <c r="DQ79" s="99">
        <f t="shared" si="24"/>
        <v>46</v>
      </c>
      <c r="DR79" s="87" t="str">
        <f t="shared" si="25"/>
        <v>15</v>
      </c>
      <c r="DS79" s="87">
        <f t="shared" si="26"/>
        <v>275</v>
      </c>
      <c r="DT79" s="92">
        <v>92948</v>
      </c>
      <c r="DU79" s="92">
        <v>431456</v>
      </c>
      <c r="DV79" s="92">
        <v>768392</v>
      </c>
      <c r="DW79" s="92">
        <v>431471</v>
      </c>
      <c r="DX79" s="92">
        <v>0</v>
      </c>
      <c r="DY79" s="99">
        <f t="shared" si="27"/>
        <v>41</v>
      </c>
      <c r="DZ79" s="100" t="str">
        <f t="shared" si="28"/>
        <v>25</v>
      </c>
      <c r="EA79" s="99">
        <f>ROUND(IFERROR(DU79/DW79,0)*100,0)</f>
        <v>100</v>
      </c>
      <c r="EB79" s="100" t="str">
        <f t="shared" si="30"/>
        <v>20</v>
      </c>
      <c r="EC79" s="99">
        <f>ROUND(IFERROR(DX79/DV79,0)*100,0)</f>
        <v>0</v>
      </c>
      <c r="ED79" s="92" t="str">
        <f t="shared" si="32"/>
        <v>0</v>
      </c>
      <c r="EE79" s="100">
        <f t="shared" si="33"/>
        <v>45</v>
      </c>
      <c r="EF79" s="87">
        <f t="shared" si="34"/>
        <v>320</v>
      </c>
      <c r="EG79" s="110">
        <v>487597</v>
      </c>
      <c r="EH79" s="111">
        <v>4613462</v>
      </c>
      <c r="EI79" s="103">
        <f t="shared" si="35"/>
        <v>10569</v>
      </c>
      <c r="EJ79" s="104" t="str">
        <f t="shared" si="36"/>
        <v>30</v>
      </c>
      <c r="EK79" s="109">
        <v>49</v>
      </c>
      <c r="EL79" s="100" t="str">
        <f t="shared" si="37"/>
        <v>30</v>
      </c>
      <c r="EM79" s="106">
        <v>99</v>
      </c>
      <c r="EN79" s="99">
        <f t="shared" si="38"/>
        <v>89</v>
      </c>
      <c r="EO79" s="100" t="str">
        <f t="shared" si="39"/>
        <v>30</v>
      </c>
      <c r="EP79" s="106">
        <v>62</v>
      </c>
      <c r="EQ79" s="99">
        <f t="shared" si="40"/>
        <v>100</v>
      </c>
      <c r="ER79" s="100">
        <f t="shared" si="41"/>
        <v>10</v>
      </c>
      <c r="ES79" s="106">
        <v>110</v>
      </c>
      <c r="ET79" s="99">
        <f t="shared" si="42"/>
        <v>99</v>
      </c>
      <c r="EU79" s="100" t="str">
        <f t="shared" si="43"/>
        <v>50</v>
      </c>
      <c r="EV79" s="106">
        <v>172</v>
      </c>
      <c r="EW79" s="99">
        <f t="shared" si="44"/>
        <v>99</v>
      </c>
      <c r="EX79" s="100" t="str">
        <f t="shared" si="45"/>
        <v>50</v>
      </c>
      <c r="EY79" s="107">
        <v>20</v>
      </c>
      <c r="EZ79" s="92" t="str">
        <f t="shared" si="46"/>
        <v>30</v>
      </c>
      <c r="FA79" s="107">
        <v>23</v>
      </c>
      <c r="FB79" s="92" t="str">
        <f t="shared" si="47"/>
        <v>10</v>
      </c>
      <c r="FC79" s="107">
        <v>41</v>
      </c>
      <c r="FD79" s="92" t="str">
        <f t="shared" si="48"/>
        <v>15</v>
      </c>
      <c r="FE79" s="100">
        <f t="shared" si="49"/>
        <v>90</v>
      </c>
      <c r="FF79" s="100">
        <f t="shared" si="50"/>
        <v>165</v>
      </c>
      <c r="FG79" s="100">
        <f t="shared" si="51"/>
        <v>255</v>
      </c>
      <c r="FH79" s="108">
        <f t="shared" si="52"/>
        <v>575</v>
      </c>
      <c r="FI79" s="86"/>
      <c r="FJ79" s="116"/>
    </row>
    <row r="80" spans="1:166" ht="18.75" customHeight="1" x14ac:dyDescent="0.3">
      <c r="A80" s="43">
        <v>77</v>
      </c>
      <c r="B80" s="43" t="s">
        <v>154</v>
      </c>
      <c r="C80" s="117" t="s">
        <v>365</v>
      </c>
      <c r="D80" s="121">
        <v>12</v>
      </c>
      <c r="E80" s="121">
        <v>7</v>
      </c>
      <c r="F80" s="121">
        <v>5</v>
      </c>
      <c r="G80" s="122">
        <v>16</v>
      </c>
      <c r="H80" s="122">
        <v>17</v>
      </c>
      <c r="I80" s="102">
        <v>11</v>
      </c>
      <c r="J80" s="88">
        <v>10</v>
      </c>
      <c r="K80" s="88">
        <v>30</v>
      </c>
      <c r="L80" s="88">
        <v>41</v>
      </c>
      <c r="M80" s="88">
        <v>14</v>
      </c>
      <c r="N80" s="88">
        <v>13</v>
      </c>
      <c r="O80" s="88">
        <v>3</v>
      </c>
      <c r="P80" s="90" t="s">
        <v>366</v>
      </c>
      <c r="Q80" s="90">
        <v>12</v>
      </c>
      <c r="R80" s="90">
        <v>7</v>
      </c>
      <c r="S80" s="90">
        <v>0</v>
      </c>
      <c r="T80" s="90">
        <v>0</v>
      </c>
      <c r="U80" s="90">
        <v>0</v>
      </c>
      <c r="V80" s="90">
        <v>0</v>
      </c>
      <c r="W80" s="90">
        <v>1</v>
      </c>
      <c r="X80" s="89" t="s">
        <v>367</v>
      </c>
      <c r="Y80" s="89">
        <v>12</v>
      </c>
      <c r="Z80" s="89"/>
      <c r="AA80" s="89"/>
      <c r="AB80" s="89">
        <v>7</v>
      </c>
      <c r="AC80" s="89"/>
      <c r="AD80" s="89"/>
      <c r="AE80" s="89"/>
      <c r="AF80" s="89">
        <v>4</v>
      </c>
      <c r="AG80" s="89">
        <v>4</v>
      </c>
      <c r="AH80" s="89"/>
      <c r="AI80" s="89">
        <v>1</v>
      </c>
      <c r="AJ80" s="89">
        <v>1</v>
      </c>
      <c r="AK80" s="89"/>
      <c r="AL80" s="92">
        <v>30</v>
      </c>
      <c r="AM80" s="92">
        <v>7</v>
      </c>
      <c r="AN80" s="92">
        <v>23</v>
      </c>
      <c r="AO80" s="92">
        <f t="shared" si="0"/>
        <v>56</v>
      </c>
      <c r="AP80" s="92">
        <v>14</v>
      </c>
      <c r="AQ80" s="92">
        <v>42</v>
      </c>
      <c r="AR80" s="92">
        <v>28</v>
      </c>
      <c r="AS80" s="92">
        <v>1</v>
      </c>
      <c r="AT80" s="92">
        <v>27</v>
      </c>
      <c r="AU80" s="93" t="s">
        <v>368</v>
      </c>
      <c r="AV80" s="92">
        <v>18</v>
      </c>
      <c r="AW80" s="92">
        <v>18</v>
      </c>
      <c r="AX80" s="92">
        <v>18</v>
      </c>
      <c r="AY80" s="92">
        <v>20</v>
      </c>
      <c r="AZ80" s="92">
        <v>20</v>
      </c>
      <c r="BA80" s="92">
        <v>20</v>
      </c>
      <c r="BB80" s="92">
        <v>3</v>
      </c>
      <c r="BC80" s="92">
        <v>3</v>
      </c>
      <c r="BD80" s="92">
        <v>3</v>
      </c>
      <c r="BE80" s="92">
        <v>1</v>
      </c>
      <c r="BF80" s="92">
        <v>1</v>
      </c>
      <c r="BG80" s="92">
        <v>1</v>
      </c>
      <c r="BH80" s="92">
        <v>1</v>
      </c>
      <c r="BI80" s="92">
        <v>1</v>
      </c>
      <c r="BJ80" s="92">
        <v>1</v>
      </c>
      <c r="BK80" s="92">
        <v>10</v>
      </c>
      <c r="BL80" s="92">
        <v>10</v>
      </c>
      <c r="BM80" s="92">
        <v>10</v>
      </c>
      <c r="BN80" s="92">
        <v>16</v>
      </c>
      <c r="BO80" s="92">
        <v>16</v>
      </c>
      <c r="BP80" s="92">
        <v>16</v>
      </c>
      <c r="BQ80" s="94">
        <v>9</v>
      </c>
      <c r="BR80" s="94">
        <v>6</v>
      </c>
      <c r="BS80" s="94">
        <v>9</v>
      </c>
      <c r="BT80" s="94" t="s">
        <v>420</v>
      </c>
      <c r="BU80" s="94" t="s">
        <v>420</v>
      </c>
      <c r="BV80" s="94" t="s">
        <v>420</v>
      </c>
      <c r="BW80" s="92">
        <f>Y80</f>
        <v>12</v>
      </c>
      <c r="BX80" s="92">
        <f t="shared" si="194"/>
        <v>30</v>
      </c>
      <c r="BY80" s="92">
        <f t="shared" si="195"/>
        <v>30</v>
      </c>
      <c r="BZ80" s="92">
        <f>AB80</f>
        <v>7</v>
      </c>
      <c r="CA80" s="92">
        <f t="shared" si="197"/>
        <v>7</v>
      </c>
      <c r="CB80" s="92">
        <f>AO80</f>
        <v>56</v>
      </c>
      <c r="CC80" s="92">
        <f t="shared" ref="CC80:CD80" si="199">AF80</f>
        <v>4</v>
      </c>
      <c r="CD80" s="92">
        <f t="shared" si="199"/>
        <v>4</v>
      </c>
      <c r="CE80" s="92">
        <f>AR80</f>
        <v>28</v>
      </c>
      <c r="CF80" s="92">
        <f t="shared" ref="CF80:CG80" si="200">AI80</f>
        <v>1</v>
      </c>
      <c r="CG80" s="92">
        <f t="shared" si="200"/>
        <v>1</v>
      </c>
      <c r="CH80" s="92">
        <f t="shared" si="173"/>
        <v>0</v>
      </c>
      <c r="CI80" s="92">
        <f t="shared" si="173"/>
        <v>0</v>
      </c>
      <c r="CJ80" s="92">
        <f t="shared" si="173"/>
        <v>0</v>
      </c>
      <c r="CK80" s="87">
        <v>8</v>
      </c>
      <c r="CL80" s="87">
        <v>87</v>
      </c>
      <c r="CM80" s="92">
        <v>15</v>
      </c>
      <c r="CN80" s="92">
        <v>88</v>
      </c>
      <c r="CO80" s="92">
        <v>0</v>
      </c>
      <c r="CP80" s="92">
        <v>271</v>
      </c>
      <c r="CQ80" s="92">
        <v>1</v>
      </c>
      <c r="CR80" s="92">
        <v>102</v>
      </c>
      <c r="CS80" s="92">
        <v>172</v>
      </c>
      <c r="CT80" s="92">
        <v>191</v>
      </c>
      <c r="CU80" s="97">
        <v>7</v>
      </c>
      <c r="CV80" s="98">
        <v>24</v>
      </c>
      <c r="CW80" s="99">
        <f t="shared" si="8"/>
        <v>100</v>
      </c>
      <c r="CX80" s="87">
        <f t="shared" si="9"/>
        <v>10</v>
      </c>
      <c r="CY80" s="99">
        <f t="shared" si="10"/>
        <v>100</v>
      </c>
      <c r="CZ80" s="87" t="str">
        <f t="shared" si="11"/>
        <v>30</v>
      </c>
      <c r="DA80" s="99">
        <f t="shared" si="12"/>
        <v>100</v>
      </c>
      <c r="DB80" s="87" t="str">
        <f t="shared" si="13"/>
        <v>30</v>
      </c>
      <c r="DC80" s="99">
        <f t="shared" si="14"/>
        <v>0</v>
      </c>
      <c r="DD80" s="99">
        <f t="shared" si="15"/>
        <v>-30</v>
      </c>
      <c r="DE80" s="99">
        <f t="shared" si="188"/>
        <v>9</v>
      </c>
      <c r="DF80" s="87" t="str">
        <f t="shared" si="16"/>
        <v>0</v>
      </c>
      <c r="DG80" s="99">
        <f t="shared" si="189"/>
        <v>17</v>
      </c>
      <c r="DH80" s="87" t="str">
        <f t="shared" si="17"/>
        <v>5</v>
      </c>
      <c r="DI80" s="99">
        <f t="shared" si="190"/>
        <v>0</v>
      </c>
      <c r="DJ80" s="87" t="str">
        <f t="shared" si="18"/>
        <v>0</v>
      </c>
      <c r="DK80" s="99">
        <f t="shared" si="19"/>
        <v>1</v>
      </c>
      <c r="DL80" s="87" t="str">
        <f t="shared" si="20"/>
        <v>0</v>
      </c>
      <c r="DM80" s="99">
        <f t="shared" si="21"/>
        <v>23</v>
      </c>
      <c r="DN80" s="87" t="str">
        <f t="shared" si="56"/>
        <v>20</v>
      </c>
      <c r="DO80" s="99">
        <f t="shared" si="22"/>
        <v>90</v>
      </c>
      <c r="DP80" s="87" t="str">
        <f t="shared" si="23"/>
        <v>30</v>
      </c>
      <c r="DQ80" s="99">
        <f t="shared" si="24"/>
        <v>29</v>
      </c>
      <c r="DR80" s="87" t="str">
        <f t="shared" si="25"/>
        <v>10</v>
      </c>
      <c r="DS80" s="87">
        <f t="shared" si="26"/>
        <v>105</v>
      </c>
      <c r="DT80" s="92">
        <v>198</v>
      </c>
      <c r="DU80" s="92">
        <v>0</v>
      </c>
      <c r="DV80" s="92">
        <v>4237</v>
      </c>
      <c r="DW80" s="92">
        <v>0</v>
      </c>
      <c r="DX80" s="92">
        <v>0</v>
      </c>
      <c r="DY80" s="99">
        <f t="shared" si="27"/>
        <v>4</v>
      </c>
      <c r="DZ80" s="100" t="str">
        <f t="shared" si="28"/>
        <v>0</v>
      </c>
      <c r="EA80" s="99">
        <v>100</v>
      </c>
      <c r="EB80" s="100" t="str">
        <f t="shared" si="30"/>
        <v>20</v>
      </c>
      <c r="EC80" s="99">
        <v>50</v>
      </c>
      <c r="ED80" s="92" t="str">
        <f t="shared" si="32"/>
        <v>10</v>
      </c>
      <c r="EE80" s="100">
        <f t="shared" si="33"/>
        <v>30</v>
      </c>
      <c r="EF80" s="87">
        <f t="shared" si="34"/>
        <v>135</v>
      </c>
      <c r="EG80" s="110">
        <v>2738</v>
      </c>
      <c r="EH80" s="111">
        <v>40569</v>
      </c>
      <c r="EI80" s="103">
        <f t="shared" si="35"/>
        <v>6749</v>
      </c>
      <c r="EJ80" s="104" t="str">
        <f t="shared" si="36"/>
        <v>30</v>
      </c>
      <c r="EK80" s="109">
        <v>0</v>
      </c>
      <c r="EL80" s="100" t="str">
        <f t="shared" si="37"/>
        <v>0</v>
      </c>
      <c r="EM80" s="106">
        <v>0</v>
      </c>
      <c r="EN80" s="99">
        <f t="shared" si="38"/>
        <v>0</v>
      </c>
      <c r="EO80" s="100" t="str">
        <f t="shared" si="39"/>
        <v>0</v>
      </c>
      <c r="EP80" s="106">
        <v>12</v>
      </c>
      <c r="EQ80" s="99">
        <f t="shared" si="40"/>
        <v>100</v>
      </c>
      <c r="ER80" s="100">
        <f t="shared" si="41"/>
        <v>10</v>
      </c>
      <c r="ES80" s="106">
        <v>7</v>
      </c>
      <c r="ET80" s="99">
        <f t="shared" si="42"/>
        <v>100</v>
      </c>
      <c r="EU80" s="100" t="str">
        <f t="shared" si="43"/>
        <v>50</v>
      </c>
      <c r="EV80" s="106">
        <v>4</v>
      </c>
      <c r="EW80" s="99">
        <f t="shared" si="44"/>
        <v>10</v>
      </c>
      <c r="EX80" s="100" t="str">
        <f t="shared" si="45"/>
        <v>5</v>
      </c>
      <c r="EY80" s="107">
        <v>0</v>
      </c>
      <c r="EZ80" s="92" t="str">
        <f t="shared" si="46"/>
        <v>0</v>
      </c>
      <c r="FA80" s="107">
        <v>0</v>
      </c>
      <c r="FB80" s="92" t="str">
        <f t="shared" si="47"/>
        <v>0</v>
      </c>
      <c r="FC80" s="107">
        <v>0</v>
      </c>
      <c r="FD80" s="92" t="str">
        <f t="shared" si="48"/>
        <v>0</v>
      </c>
      <c r="FE80" s="100">
        <f t="shared" si="49"/>
        <v>30</v>
      </c>
      <c r="FF80" s="100">
        <f t="shared" si="50"/>
        <v>65</v>
      </c>
      <c r="FG80" s="100">
        <f t="shared" si="51"/>
        <v>95</v>
      </c>
      <c r="FH80" s="108">
        <f t="shared" si="52"/>
        <v>230</v>
      </c>
      <c r="FI80" s="86"/>
      <c r="FJ80" s="116"/>
    </row>
    <row r="81" spans="1:166" ht="14.4" x14ac:dyDescent="0.3">
      <c r="A81" s="43">
        <v>78</v>
      </c>
      <c r="B81" s="43" t="s">
        <v>154</v>
      </c>
      <c r="C81" s="117" t="s">
        <v>369</v>
      </c>
      <c r="D81" s="121">
        <v>30</v>
      </c>
      <c r="E81" s="121">
        <v>29</v>
      </c>
      <c r="F81" s="121">
        <v>386</v>
      </c>
      <c r="G81" s="122">
        <v>70</v>
      </c>
      <c r="H81" s="122">
        <v>145</v>
      </c>
      <c r="I81" s="102">
        <v>125</v>
      </c>
      <c r="J81" s="88">
        <v>27</v>
      </c>
      <c r="K81" s="88">
        <v>286</v>
      </c>
      <c r="L81" s="88">
        <v>301</v>
      </c>
      <c r="M81" s="88">
        <v>122</v>
      </c>
      <c r="N81" s="88">
        <v>225</v>
      </c>
      <c r="O81" s="88">
        <v>34</v>
      </c>
      <c r="P81" s="89" t="s">
        <v>281</v>
      </c>
      <c r="Q81" s="90">
        <v>29</v>
      </c>
      <c r="R81" s="90">
        <v>262</v>
      </c>
      <c r="S81" s="90">
        <v>262</v>
      </c>
      <c r="T81" s="90">
        <v>0</v>
      </c>
      <c r="U81" s="90">
        <v>358</v>
      </c>
      <c r="V81" s="90">
        <v>52</v>
      </c>
      <c r="W81" s="90">
        <v>214</v>
      </c>
      <c r="X81" s="89" t="s">
        <v>502</v>
      </c>
      <c r="Y81" s="90"/>
      <c r="Z81" s="90">
        <v>29</v>
      </c>
      <c r="AA81" s="90"/>
      <c r="AB81" s="90"/>
      <c r="AC81" s="90"/>
      <c r="AD81" s="90">
        <v>29</v>
      </c>
      <c r="AE81" s="90">
        <v>416</v>
      </c>
      <c r="AF81" s="90">
        <v>416</v>
      </c>
      <c r="AG81" s="90">
        <v>416</v>
      </c>
      <c r="AH81" s="90">
        <v>53</v>
      </c>
      <c r="AI81" s="90"/>
      <c r="AJ81" s="90"/>
      <c r="AK81" s="90"/>
      <c r="AL81" s="92">
        <v>132</v>
      </c>
      <c r="AM81" s="92">
        <v>29</v>
      </c>
      <c r="AN81" s="92">
        <v>103</v>
      </c>
      <c r="AO81" s="92">
        <f t="shared" si="0"/>
        <v>594</v>
      </c>
      <c r="AP81" s="92">
        <v>301</v>
      </c>
      <c r="AQ81" s="92">
        <v>293</v>
      </c>
      <c r="AR81" s="92">
        <v>203</v>
      </c>
      <c r="AS81" s="92">
        <v>39</v>
      </c>
      <c r="AT81" s="92">
        <v>164</v>
      </c>
      <c r="AU81" s="93" t="s">
        <v>370</v>
      </c>
      <c r="AV81" s="92">
        <v>73</v>
      </c>
      <c r="AW81" s="92">
        <v>71</v>
      </c>
      <c r="AX81" s="92">
        <v>73</v>
      </c>
      <c r="AY81" s="92">
        <v>7</v>
      </c>
      <c r="AZ81" s="92">
        <v>7</v>
      </c>
      <c r="BA81" s="92">
        <v>7</v>
      </c>
      <c r="BB81" s="92">
        <v>21</v>
      </c>
      <c r="BC81" s="92">
        <v>21</v>
      </c>
      <c r="BD81" s="92">
        <v>21</v>
      </c>
      <c r="BE81" s="92">
        <v>1</v>
      </c>
      <c r="BF81" s="92">
        <v>0</v>
      </c>
      <c r="BG81" s="92">
        <v>1</v>
      </c>
      <c r="BH81" s="92">
        <v>1</v>
      </c>
      <c r="BI81" s="92">
        <v>1</v>
      </c>
      <c r="BJ81" s="92">
        <v>1</v>
      </c>
      <c r="BK81" s="92">
        <v>285</v>
      </c>
      <c r="BL81" s="92">
        <v>285</v>
      </c>
      <c r="BM81" s="92">
        <v>285</v>
      </c>
      <c r="BN81" s="92">
        <v>289</v>
      </c>
      <c r="BO81" s="92">
        <v>67</v>
      </c>
      <c r="BP81" s="92">
        <v>289</v>
      </c>
      <c r="BQ81" s="94">
        <v>5</v>
      </c>
      <c r="BR81" s="94">
        <v>5</v>
      </c>
      <c r="BS81" s="94">
        <v>5</v>
      </c>
      <c r="BT81" s="94">
        <v>33</v>
      </c>
      <c r="BU81" s="94">
        <v>4</v>
      </c>
      <c r="BV81" s="94">
        <v>33</v>
      </c>
      <c r="BW81" s="92">
        <v>30</v>
      </c>
      <c r="BX81" s="92">
        <f>Z81</f>
        <v>29</v>
      </c>
      <c r="BY81" s="92">
        <f t="shared" si="195"/>
        <v>29</v>
      </c>
      <c r="BZ81" s="92">
        <f t="shared" ref="BZ81:BZ87" si="201">BX81</f>
        <v>29</v>
      </c>
      <c r="CA81" s="92">
        <f t="shared" ref="CA81:CB83" si="202">AD81</f>
        <v>29</v>
      </c>
      <c r="CB81" s="92">
        <f t="shared" si="202"/>
        <v>416</v>
      </c>
      <c r="CC81" s="92">
        <f t="shared" ref="CC81:CC86" si="203">CB81</f>
        <v>416</v>
      </c>
      <c r="CD81" s="92">
        <f t="shared" ref="CD81:CD86" si="204">CB81</f>
        <v>416</v>
      </c>
      <c r="CE81" s="92">
        <f t="shared" ref="CE81:CE85" si="205">AH81</f>
        <v>53</v>
      </c>
      <c r="CF81" s="92">
        <f t="shared" ref="CF81:CF86" si="206">CE81</f>
        <v>53</v>
      </c>
      <c r="CG81" s="92">
        <f t="shared" ref="CG81:CG86" si="207">CE81</f>
        <v>53</v>
      </c>
      <c r="CH81" s="92">
        <f t="shared" si="173"/>
        <v>715</v>
      </c>
      <c r="CI81" s="92">
        <f t="shared" si="173"/>
        <v>461</v>
      </c>
      <c r="CJ81" s="92">
        <f t="shared" si="173"/>
        <v>715</v>
      </c>
      <c r="CK81" s="87">
        <v>27</v>
      </c>
      <c r="CL81" s="87">
        <v>847</v>
      </c>
      <c r="CM81" s="92">
        <v>6</v>
      </c>
      <c r="CN81" s="92">
        <v>848</v>
      </c>
      <c r="CO81" s="92">
        <v>154</v>
      </c>
      <c r="CP81" s="92">
        <v>5759</v>
      </c>
      <c r="CQ81" s="92">
        <v>283</v>
      </c>
      <c r="CR81" s="92">
        <v>934</v>
      </c>
      <c r="CS81" s="92">
        <v>2507</v>
      </c>
      <c r="CT81" s="92">
        <v>4086</v>
      </c>
      <c r="CU81" s="97">
        <v>242</v>
      </c>
      <c r="CV81" s="98">
        <v>551</v>
      </c>
      <c r="CW81" s="99">
        <f t="shared" si="8"/>
        <v>100</v>
      </c>
      <c r="CX81" s="87">
        <f t="shared" si="9"/>
        <v>10</v>
      </c>
      <c r="CY81" s="99">
        <f t="shared" si="10"/>
        <v>100</v>
      </c>
      <c r="CZ81" s="87" t="str">
        <f t="shared" si="11"/>
        <v>30</v>
      </c>
      <c r="DA81" s="99">
        <f t="shared" si="12"/>
        <v>82</v>
      </c>
      <c r="DB81" s="87" t="str">
        <f t="shared" si="13"/>
        <v>20</v>
      </c>
      <c r="DC81" s="99">
        <f t="shared" si="14"/>
        <v>10</v>
      </c>
      <c r="DD81" s="99">
        <f t="shared" si="15"/>
        <v>0</v>
      </c>
      <c r="DE81" s="99">
        <f t="shared" si="188"/>
        <v>3</v>
      </c>
      <c r="DF81" s="87" t="str">
        <f t="shared" si="16"/>
        <v>0</v>
      </c>
      <c r="DG81" s="99">
        <f t="shared" si="189"/>
        <v>1</v>
      </c>
      <c r="DH81" s="87" t="str">
        <f t="shared" si="17"/>
        <v>0</v>
      </c>
      <c r="DI81" s="99">
        <f t="shared" si="190"/>
        <v>3</v>
      </c>
      <c r="DJ81" s="87" t="str">
        <f t="shared" si="18"/>
        <v>0</v>
      </c>
      <c r="DK81" s="99">
        <f t="shared" si="19"/>
        <v>23</v>
      </c>
      <c r="DL81" s="87" t="str">
        <f t="shared" si="20"/>
        <v>10</v>
      </c>
      <c r="DM81" s="99">
        <f t="shared" si="21"/>
        <v>13</v>
      </c>
      <c r="DN81" s="87" t="str">
        <f t="shared" si="56"/>
        <v>10</v>
      </c>
      <c r="DO81" s="99">
        <f t="shared" si="22"/>
        <v>61</v>
      </c>
      <c r="DP81" s="87" t="str">
        <f t="shared" si="23"/>
        <v>20</v>
      </c>
      <c r="DQ81" s="99">
        <f t="shared" si="24"/>
        <v>44</v>
      </c>
      <c r="DR81" s="87" t="str">
        <f t="shared" si="25"/>
        <v>15</v>
      </c>
      <c r="DS81" s="87">
        <f t="shared" si="26"/>
        <v>115</v>
      </c>
      <c r="DT81" s="92">
        <v>4173</v>
      </c>
      <c r="DU81" s="92">
        <v>0</v>
      </c>
      <c r="DV81" s="92">
        <v>62871</v>
      </c>
      <c r="DW81" s="92">
        <v>0</v>
      </c>
      <c r="DX81" s="92">
        <v>0</v>
      </c>
      <c r="DY81" s="99">
        <f t="shared" si="27"/>
        <v>6</v>
      </c>
      <c r="DZ81" s="100" t="str">
        <f t="shared" si="28"/>
        <v>5</v>
      </c>
      <c r="EA81" s="99">
        <v>100</v>
      </c>
      <c r="EB81" s="100" t="str">
        <f t="shared" si="30"/>
        <v>20</v>
      </c>
      <c r="EC81" s="99">
        <f t="shared" ref="EC81:EC87" si="208">ROUND(IFERROR(DX81/DV81,0)*100,0)</f>
        <v>0</v>
      </c>
      <c r="ED81" s="92" t="str">
        <f t="shared" si="32"/>
        <v>0</v>
      </c>
      <c r="EE81" s="100">
        <f t="shared" si="33"/>
        <v>25</v>
      </c>
      <c r="EF81" s="87">
        <f t="shared" si="34"/>
        <v>140</v>
      </c>
      <c r="EG81" s="110">
        <v>19559</v>
      </c>
      <c r="EH81" s="111">
        <v>648941</v>
      </c>
      <c r="EI81" s="103">
        <f t="shared" si="35"/>
        <v>3014</v>
      </c>
      <c r="EJ81" s="104" t="str">
        <f t="shared" si="36"/>
        <v>20</v>
      </c>
      <c r="EK81" s="109">
        <v>16</v>
      </c>
      <c r="EL81" s="100" t="str">
        <f t="shared" si="37"/>
        <v>30</v>
      </c>
      <c r="EM81" s="106">
        <v>11</v>
      </c>
      <c r="EN81" s="99">
        <f t="shared" si="38"/>
        <v>38</v>
      </c>
      <c r="EO81" s="100" t="str">
        <f t="shared" si="39"/>
        <v>10</v>
      </c>
      <c r="EP81" s="106">
        <v>30</v>
      </c>
      <c r="EQ81" s="99">
        <f t="shared" si="40"/>
        <v>100</v>
      </c>
      <c r="ER81" s="100">
        <f t="shared" si="41"/>
        <v>10</v>
      </c>
      <c r="ES81" s="106">
        <v>29</v>
      </c>
      <c r="ET81" s="99">
        <f t="shared" si="42"/>
        <v>100</v>
      </c>
      <c r="EU81" s="100" t="str">
        <f t="shared" si="43"/>
        <v>50</v>
      </c>
      <c r="EV81" s="106">
        <v>55</v>
      </c>
      <c r="EW81" s="99">
        <f t="shared" si="44"/>
        <v>93</v>
      </c>
      <c r="EX81" s="100" t="str">
        <f t="shared" si="45"/>
        <v>50</v>
      </c>
      <c r="EY81" s="107">
        <v>0</v>
      </c>
      <c r="EZ81" s="92" t="str">
        <f t="shared" si="46"/>
        <v>0</v>
      </c>
      <c r="FA81" s="107">
        <v>0</v>
      </c>
      <c r="FB81" s="92" t="str">
        <f t="shared" si="47"/>
        <v>0</v>
      </c>
      <c r="FC81" s="107">
        <v>9</v>
      </c>
      <c r="FD81" s="92" t="str">
        <f t="shared" si="48"/>
        <v>5</v>
      </c>
      <c r="FE81" s="100">
        <f t="shared" si="49"/>
        <v>60</v>
      </c>
      <c r="FF81" s="100">
        <f t="shared" si="50"/>
        <v>115</v>
      </c>
      <c r="FG81" s="100">
        <f t="shared" si="51"/>
        <v>175</v>
      </c>
      <c r="FH81" s="108">
        <f t="shared" si="52"/>
        <v>315</v>
      </c>
      <c r="FI81" s="86"/>
      <c r="FJ81" s="116"/>
    </row>
    <row r="82" spans="1:166" ht="14.4" x14ac:dyDescent="0.3">
      <c r="A82" s="43">
        <v>79</v>
      </c>
      <c r="B82" s="43" t="s">
        <v>122</v>
      </c>
      <c r="C82" s="117" t="s">
        <v>371</v>
      </c>
      <c r="D82" s="121">
        <v>31</v>
      </c>
      <c r="E82" s="121">
        <v>346</v>
      </c>
      <c r="F82" s="121">
        <v>807</v>
      </c>
      <c r="G82" s="122">
        <v>282</v>
      </c>
      <c r="H82" s="122">
        <v>142</v>
      </c>
      <c r="I82" s="102">
        <v>1292</v>
      </c>
      <c r="J82" s="88">
        <v>31</v>
      </c>
      <c r="K82" s="88">
        <v>348</v>
      </c>
      <c r="L82" s="88">
        <v>542</v>
      </c>
      <c r="M82" s="88">
        <v>265</v>
      </c>
      <c r="N82" s="88">
        <v>205</v>
      </c>
      <c r="O82" s="92">
        <v>49</v>
      </c>
      <c r="P82" s="89" t="s">
        <v>372</v>
      </c>
      <c r="Q82" s="90">
        <v>32</v>
      </c>
      <c r="R82" s="90">
        <v>347</v>
      </c>
      <c r="S82" s="90">
        <v>314</v>
      </c>
      <c r="T82" s="90">
        <v>33</v>
      </c>
      <c r="U82" s="90">
        <v>49</v>
      </c>
      <c r="V82" s="90">
        <v>66</v>
      </c>
      <c r="W82" s="90">
        <v>89</v>
      </c>
      <c r="X82" s="89" t="s">
        <v>465</v>
      </c>
      <c r="Y82" s="90">
        <v>31</v>
      </c>
      <c r="Z82" s="90">
        <v>347</v>
      </c>
      <c r="AA82" s="90"/>
      <c r="AB82" s="90"/>
      <c r="AC82" s="90"/>
      <c r="AD82" s="90"/>
      <c r="AE82" s="90">
        <v>1024</v>
      </c>
      <c r="AF82" s="90"/>
      <c r="AG82" s="90"/>
      <c r="AH82" s="90">
        <v>68</v>
      </c>
      <c r="AI82" s="90"/>
      <c r="AJ82" s="90"/>
      <c r="AK82" s="90"/>
      <c r="AL82" s="92">
        <v>347</v>
      </c>
      <c r="AM82" s="92">
        <v>33</v>
      </c>
      <c r="AN82" s="92">
        <v>314</v>
      </c>
      <c r="AO82" s="92">
        <f t="shared" si="0"/>
        <v>1055</v>
      </c>
      <c r="AP82" s="92">
        <v>542</v>
      </c>
      <c r="AQ82" s="92">
        <v>513</v>
      </c>
      <c r="AR82" s="92">
        <v>203</v>
      </c>
      <c r="AS82" s="92">
        <v>54</v>
      </c>
      <c r="AT82" s="92">
        <v>149</v>
      </c>
      <c r="AU82" s="93" t="s">
        <v>466</v>
      </c>
      <c r="AV82" s="92">
        <v>59</v>
      </c>
      <c r="AW82" s="92">
        <v>59</v>
      </c>
      <c r="AX82" s="92">
        <v>59</v>
      </c>
      <c r="AY82" s="92">
        <v>11</v>
      </c>
      <c r="AZ82" s="92">
        <v>11</v>
      </c>
      <c r="BA82" s="92">
        <v>11</v>
      </c>
      <c r="BB82" s="92">
        <v>51</v>
      </c>
      <c r="BC82" s="92">
        <v>51</v>
      </c>
      <c r="BD82" s="92">
        <v>51</v>
      </c>
      <c r="BE82" s="92">
        <v>1</v>
      </c>
      <c r="BF82" s="92">
        <v>1</v>
      </c>
      <c r="BG82" s="92">
        <v>1</v>
      </c>
      <c r="BH82" s="92">
        <v>1</v>
      </c>
      <c r="BI82" s="92">
        <v>1</v>
      </c>
      <c r="BJ82" s="92">
        <v>1</v>
      </c>
      <c r="BK82" s="92">
        <v>152</v>
      </c>
      <c r="BL82" s="92">
        <v>37</v>
      </c>
      <c r="BM82" s="92">
        <v>152</v>
      </c>
      <c r="BN82" s="92">
        <v>116</v>
      </c>
      <c r="BO82" s="92">
        <v>46</v>
      </c>
      <c r="BP82" s="92">
        <v>116</v>
      </c>
      <c r="BQ82" s="107">
        <v>2</v>
      </c>
      <c r="BR82" s="109">
        <v>2</v>
      </c>
      <c r="BS82" s="109">
        <v>2</v>
      </c>
      <c r="BT82" s="109">
        <v>3</v>
      </c>
      <c r="BU82" s="109">
        <v>3</v>
      </c>
      <c r="BV82" s="109">
        <v>3</v>
      </c>
      <c r="BW82" s="92">
        <f t="shared" ref="BW82:BX84" si="209">Y82</f>
        <v>31</v>
      </c>
      <c r="BX82" s="92">
        <f t="shared" si="209"/>
        <v>347</v>
      </c>
      <c r="BY82" s="92">
        <f t="shared" si="195"/>
        <v>347</v>
      </c>
      <c r="BZ82" s="92">
        <f t="shared" si="201"/>
        <v>347</v>
      </c>
      <c r="CA82" s="92">
        <f t="shared" ref="CA82:CA87" si="210">AM82</f>
        <v>33</v>
      </c>
      <c r="CB82" s="92">
        <f t="shared" si="202"/>
        <v>1024</v>
      </c>
      <c r="CC82" s="92">
        <f t="shared" si="203"/>
        <v>1024</v>
      </c>
      <c r="CD82" s="92">
        <f t="shared" si="204"/>
        <v>1024</v>
      </c>
      <c r="CE82" s="92">
        <f t="shared" si="205"/>
        <v>68</v>
      </c>
      <c r="CF82" s="92">
        <f t="shared" si="206"/>
        <v>68</v>
      </c>
      <c r="CG82" s="92">
        <f t="shared" si="207"/>
        <v>68</v>
      </c>
      <c r="CH82" s="92">
        <f t="shared" si="173"/>
        <v>396</v>
      </c>
      <c r="CI82" s="92">
        <f t="shared" si="173"/>
        <v>211</v>
      </c>
      <c r="CJ82" s="92">
        <f t="shared" si="173"/>
        <v>396</v>
      </c>
      <c r="CK82" s="87">
        <v>0</v>
      </c>
      <c r="CL82" s="87">
        <v>1516</v>
      </c>
      <c r="CM82" s="92">
        <v>0</v>
      </c>
      <c r="CN82" s="92">
        <v>1517</v>
      </c>
      <c r="CO82" s="92">
        <v>33</v>
      </c>
      <c r="CP82" s="92">
        <v>11837</v>
      </c>
      <c r="CQ82" s="92">
        <v>2348</v>
      </c>
      <c r="CR82" s="92">
        <v>1391</v>
      </c>
      <c r="CS82" s="92">
        <v>8042</v>
      </c>
      <c r="CT82" s="92">
        <v>8808</v>
      </c>
      <c r="CU82" s="97">
        <v>649</v>
      </c>
      <c r="CV82" s="98">
        <v>1543</v>
      </c>
      <c r="CW82" s="99">
        <f t="shared" si="8"/>
        <v>100</v>
      </c>
      <c r="CX82" s="87">
        <f t="shared" si="9"/>
        <v>10</v>
      </c>
      <c r="CY82" s="99">
        <f t="shared" si="10"/>
        <v>100</v>
      </c>
      <c r="CZ82" s="87" t="str">
        <f t="shared" si="11"/>
        <v>30</v>
      </c>
      <c r="DA82" s="99">
        <f t="shared" si="12"/>
        <v>74</v>
      </c>
      <c r="DB82" s="87" t="str">
        <f t="shared" si="13"/>
        <v>15</v>
      </c>
      <c r="DC82" s="99">
        <f t="shared" si="14"/>
        <v>71</v>
      </c>
      <c r="DD82" s="99" t="str">
        <f t="shared" si="15"/>
        <v>30</v>
      </c>
      <c r="DE82" s="99">
        <v>40</v>
      </c>
      <c r="DF82" s="87" t="str">
        <f t="shared" si="16"/>
        <v>10</v>
      </c>
      <c r="DG82" s="99">
        <v>40</v>
      </c>
      <c r="DH82" s="87" t="str">
        <f t="shared" si="17"/>
        <v>10</v>
      </c>
      <c r="DI82" s="99">
        <v>40</v>
      </c>
      <c r="DJ82" s="87" t="str">
        <f t="shared" si="18"/>
        <v>10</v>
      </c>
      <c r="DK82" s="99">
        <f t="shared" si="19"/>
        <v>63</v>
      </c>
      <c r="DL82" s="87" t="str">
        <f t="shared" si="20"/>
        <v>20</v>
      </c>
      <c r="DM82" s="99">
        <f t="shared" si="21"/>
        <v>77</v>
      </c>
      <c r="DN82" s="87" t="str">
        <f t="shared" si="56"/>
        <v>40</v>
      </c>
      <c r="DO82" s="99">
        <f t="shared" si="22"/>
        <v>91</v>
      </c>
      <c r="DP82" s="87" t="str">
        <f t="shared" si="23"/>
        <v>30</v>
      </c>
      <c r="DQ82" s="99">
        <f t="shared" si="24"/>
        <v>42</v>
      </c>
      <c r="DR82" s="87" t="str">
        <f t="shared" si="25"/>
        <v>15</v>
      </c>
      <c r="DS82" s="87">
        <f t="shared" si="26"/>
        <v>220</v>
      </c>
      <c r="DT82" s="92">
        <v>9215</v>
      </c>
      <c r="DU82" s="92">
        <v>2892</v>
      </c>
      <c r="DV82" s="92">
        <v>102651</v>
      </c>
      <c r="DW82" s="92">
        <v>2895</v>
      </c>
      <c r="DX82" s="92">
        <v>0</v>
      </c>
      <c r="DY82" s="99">
        <f t="shared" si="27"/>
        <v>11</v>
      </c>
      <c r="DZ82" s="100" t="str">
        <f t="shared" si="28"/>
        <v>10</v>
      </c>
      <c r="EA82" s="99">
        <f>ROUND(IFERROR(DU82/DW82,0)*100,0)</f>
        <v>100</v>
      </c>
      <c r="EB82" s="100" t="str">
        <f t="shared" si="30"/>
        <v>20</v>
      </c>
      <c r="EC82" s="99">
        <f t="shared" si="208"/>
        <v>0</v>
      </c>
      <c r="ED82" s="92" t="str">
        <f t="shared" si="32"/>
        <v>0</v>
      </c>
      <c r="EE82" s="100">
        <f t="shared" si="33"/>
        <v>30</v>
      </c>
      <c r="EF82" s="87">
        <f t="shared" si="34"/>
        <v>250</v>
      </c>
      <c r="EG82" s="110">
        <v>47837</v>
      </c>
      <c r="EH82" s="111">
        <v>938102</v>
      </c>
      <c r="EI82" s="103">
        <f t="shared" si="35"/>
        <v>5099</v>
      </c>
      <c r="EJ82" s="104" t="str">
        <f t="shared" si="36"/>
        <v>30</v>
      </c>
      <c r="EK82" s="109">
        <v>34</v>
      </c>
      <c r="EL82" s="100" t="str">
        <f t="shared" si="37"/>
        <v>30</v>
      </c>
      <c r="EM82" s="106">
        <v>118</v>
      </c>
      <c r="EN82" s="99">
        <f t="shared" si="38"/>
        <v>34</v>
      </c>
      <c r="EO82" s="100" t="str">
        <f t="shared" si="39"/>
        <v>10</v>
      </c>
      <c r="EP82" s="106">
        <v>31</v>
      </c>
      <c r="EQ82" s="99">
        <f t="shared" si="40"/>
        <v>100</v>
      </c>
      <c r="ER82" s="100">
        <f t="shared" si="41"/>
        <v>10</v>
      </c>
      <c r="ES82" s="106">
        <v>346</v>
      </c>
      <c r="ET82" s="99">
        <f t="shared" si="42"/>
        <v>100</v>
      </c>
      <c r="EU82" s="100" t="str">
        <f t="shared" si="43"/>
        <v>50</v>
      </c>
      <c r="EV82" s="106">
        <v>378</v>
      </c>
      <c r="EW82" s="99">
        <f t="shared" si="44"/>
        <v>100</v>
      </c>
      <c r="EX82" s="100" t="str">
        <f t="shared" si="45"/>
        <v>50</v>
      </c>
      <c r="EY82" s="107">
        <v>0</v>
      </c>
      <c r="EZ82" s="92" t="str">
        <f t="shared" si="46"/>
        <v>0</v>
      </c>
      <c r="FA82" s="107">
        <v>0</v>
      </c>
      <c r="FB82" s="92" t="str">
        <f t="shared" si="47"/>
        <v>0</v>
      </c>
      <c r="FC82" s="107">
        <v>19</v>
      </c>
      <c r="FD82" s="92" t="str">
        <f t="shared" si="48"/>
        <v>5</v>
      </c>
      <c r="FE82" s="100">
        <f t="shared" si="49"/>
        <v>70</v>
      </c>
      <c r="FF82" s="100">
        <f t="shared" si="50"/>
        <v>115</v>
      </c>
      <c r="FG82" s="100">
        <f t="shared" si="51"/>
        <v>185</v>
      </c>
      <c r="FH82" s="108">
        <f t="shared" si="52"/>
        <v>435</v>
      </c>
      <c r="FI82" s="86"/>
      <c r="FJ82" s="116"/>
    </row>
    <row r="83" spans="1:166" ht="14.4" x14ac:dyDescent="0.3">
      <c r="A83" s="43">
        <v>80</v>
      </c>
      <c r="B83" s="43" t="s">
        <v>148</v>
      </c>
      <c r="C83" s="117" t="s">
        <v>373</v>
      </c>
      <c r="D83" s="121">
        <v>45</v>
      </c>
      <c r="E83" s="121">
        <v>190</v>
      </c>
      <c r="F83" s="121">
        <v>728</v>
      </c>
      <c r="G83" s="122">
        <v>257</v>
      </c>
      <c r="H83" s="122">
        <v>184</v>
      </c>
      <c r="I83" s="102">
        <v>1180</v>
      </c>
      <c r="J83" s="88">
        <v>42</v>
      </c>
      <c r="K83" s="88">
        <v>217</v>
      </c>
      <c r="L83" s="88">
        <v>385</v>
      </c>
      <c r="M83" s="88">
        <v>382</v>
      </c>
      <c r="N83" s="88">
        <v>661</v>
      </c>
      <c r="O83" s="88">
        <v>41</v>
      </c>
      <c r="P83" s="89" t="s">
        <v>374</v>
      </c>
      <c r="Q83" s="90">
        <v>46</v>
      </c>
      <c r="R83" s="90">
        <v>205</v>
      </c>
      <c r="S83" s="90">
        <v>187</v>
      </c>
      <c r="T83" s="90">
        <v>18</v>
      </c>
      <c r="U83" s="90">
        <v>70</v>
      </c>
      <c r="V83" s="90">
        <v>51</v>
      </c>
      <c r="W83" s="90">
        <v>2</v>
      </c>
      <c r="X83" s="89" t="s">
        <v>503</v>
      </c>
      <c r="Y83" s="90">
        <v>45</v>
      </c>
      <c r="Z83" s="90">
        <v>190</v>
      </c>
      <c r="AA83" s="90"/>
      <c r="AB83" s="90"/>
      <c r="AC83" s="90"/>
      <c r="AD83" s="90"/>
      <c r="AE83" s="90">
        <v>684</v>
      </c>
      <c r="AF83" s="90"/>
      <c r="AG83" s="90"/>
      <c r="AH83" s="90">
        <v>55</v>
      </c>
      <c r="AI83" s="90"/>
      <c r="AJ83" s="90"/>
      <c r="AK83" s="90"/>
      <c r="AL83" s="92">
        <v>205</v>
      </c>
      <c r="AM83" s="92">
        <v>18</v>
      </c>
      <c r="AN83" s="92">
        <v>187</v>
      </c>
      <c r="AO83" s="92">
        <f t="shared" si="0"/>
        <v>750</v>
      </c>
      <c r="AP83" s="92">
        <v>385</v>
      </c>
      <c r="AQ83" s="92">
        <v>365</v>
      </c>
      <c r="AR83" s="92">
        <v>350</v>
      </c>
      <c r="AS83" s="92">
        <v>48</v>
      </c>
      <c r="AT83" s="92">
        <v>302</v>
      </c>
      <c r="AU83" s="93" t="s">
        <v>375</v>
      </c>
      <c r="AV83" s="92">
        <v>144</v>
      </c>
      <c r="AW83" s="92">
        <v>144</v>
      </c>
      <c r="AX83" s="92">
        <v>144</v>
      </c>
      <c r="AY83" s="92">
        <v>252</v>
      </c>
      <c r="AZ83" s="92">
        <v>252</v>
      </c>
      <c r="BA83" s="92">
        <v>252</v>
      </c>
      <c r="BB83" s="92">
        <v>27</v>
      </c>
      <c r="BC83" s="92">
        <v>27</v>
      </c>
      <c r="BD83" s="92">
        <v>27</v>
      </c>
      <c r="BE83" s="92">
        <v>1</v>
      </c>
      <c r="BF83" s="92">
        <v>1</v>
      </c>
      <c r="BG83" s="92">
        <v>1</v>
      </c>
      <c r="BH83" s="92">
        <v>1</v>
      </c>
      <c r="BI83" s="92">
        <v>1</v>
      </c>
      <c r="BJ83" s="92">
        <v>1</v>
      </c>
      <c r="BK83" s="92">
        <v>10</v>
      </c>
      <c r="BL83" s="92">
        <v>10</v>
      </c>
      <c r="BM83" s="92">
        <v>10</v>
      </c>
      <c r="BN83" s="92">
        <v>253</v>
      </c>
      <c r="BO83" s="92">
        <v>253</v>
      </c>
      <c r="BP83" s="92">
        <v>253</v>
      </c>
      <c r="BQ83" s="107">
        <v>1</v>
      </c>
      <c r="BR83" s="109">
        <v>1</v>
      </c>
      <c r="BS83" s="109">
        <v>1</v>
      </c>
      <c r="BT83" s="109">
        <v>1</v>
      </c>
      <c r="BU83" s="109">
        <v>1</v>
      </c>
      <c r="BV83" s="109">
        <v>1</v>
      </c>
      <c r="BW83" s="92">
        <f t="shared" si="209"/>
        <v>45</v>
      </c>
      <c r="BX83" s="92">
        <f t="shared" si="209"/>
        <v>190</v>
      </c>
      <c r="BY83" s="92">
        <f t="shared" si="195"/>
        <v>190</v>
      </c>
      <c r="BZ83" s="92">
        <f t="shared" si="201"/>
        <v>190</v>
      </c>
      <c r="CA83" s="92">
        <f t="shared" si="210"/>
        <v>18</v>
      </c>
      <c r="CB83" s="92">
        <f t="shared" si="202"/>
        <v>684</v>
      </c>
      <c r="CC83" s="92">
        <f t="shared" si="203"/>
        <v>684</v>
      </c>
      <c r="CD83" s="92">
        <f t="shared" si="204"/>
        <v>684</v>
      </c>
      <c r="CE83" s="92">
        <f t="shared" si="205"/>
        <v>55</v>
      </c>
      <c r="CF83" s="92">
        <f t="shared" si="206"/>
        <v>55</v>
      </c>
      <c r="CG83" s="92">
        <f t="shared" si="207"/>
        <v>55</v>
      </c>
      <c r="CH83" s="92">
        <f t="shared" si="173"/>
        <v>690</v>
      </c>
      <c r="CI83" s="92">
        <f t="shared" si="173"/>
        <v>690</v>
      </c>
      <c r="CJ83" s="92">
        <f t="shared" si="173"/>
        <v>690</v>
      </c>
      <c r="CK83" s="87">
        <v>884</v>
      </c>
      <c r="CL83" s="87">
        <v>1287</v>
      </c>
      <c r="CM83" s="92">
        <v>28</v>
      </c>
      <c r="CN83" s="92">
        <v>1288</v>
      </c>
      <c r="CO83" s="92">
        <v>4930</v>
      </c>
      <c r="CP83" s="92">
        <v>55174</v>
      </c>
      <c r="CQ83" s="92">
        <v>6748</v>
      </c>
      <c r="CR83" s="92">
        <v>16806</v>
      </c>
      <c r="CS83" s="92">
        <v>34686</v>
      </c>
      <c r="CT83" s="92">
        <v>35254</v>
      </c>
      <c r="CU83" s="97">
        <v>3056</v>
      </c>
      <c r="CV83" s="98">
        <v>7368</v>
      </c>
      <c r="CW83" s="99">
        <f t="shared" si="8"/>
        <v>100</v>
      </c>
      <c r="CX83" s="87">
        <f t="shared" si="9"/>
        <v>10</v>
      </c>
      <c r="CY83" s="99">
        <f t="shared" si="10"/>
        <v>100</v>
      </c>
      <c r="CZ83" s="87" t="str">
        <f t="shared" si="11"/>
        <v>30</v>
      </c>
      <c r="DA83" s="99">
        <f t="shared" si="12"/>
        <v>99</v>
      </c>
      <c r="DB83" s="87" t="str">
        <f t="shared" si="13"/>
        <v>30</v>
      </c>
      <c r="DC83" s="99">
        <f t="shared" si="14"/>
        <v>37</v>
      </c>
      <c r="DD83" s="99" t="str">
        <f t="shared" si="15"/>
        <v>15</v>
      </c>
      <c r="DE83" s="99">
        <f t="shared" ref="DE83:DE87" si="211">ROUND(IFERROR(CK83/CL83*100,0),0)</f>
        <v>69</v>
      </c>
      <c r="DF83" s="87" t="str">
        <f t="shared" si="16"/>
        <v>20</v>
      </c>
      <c r="DG83" s="99">
        <f t="shared" ref="DG83:DG87" si="212">ROUND(IFERROR(CM83/CN83*100,0),0)</f>
        <v>2</v>
      </c>
      <c r="DH83" s="87" t="str">
        <f t="shared" si="17"/>
        <v>0</v>
      </c>
      <c r="DI83" s="99">
        <f t="shared" ref="DI83:DI87" si="213">ROUND(IFERROR(CO83/CP83*100,0),0)</f>
        <v>9</v>
      </c>
      <c r="DJ83" s="87" t="str">
        <f t="shared" si="18"/>
        <v>0</v>
      </c>
      <c r="DK83" s="99">
        <f t="shared" si="19"/>
        <v>29</v>
      </c>
      <c r="DL83" s="87" t="str">
        <f t="shared" si="20"/>
        <v>10</v>
      </c>
      <c r="DM83" s="99">
        <f t="shared" si="21"/>
        <v>71</v>
      </c>
      <c r="DN83" s="87" t="str">
        <f t="shared" si="56"/>
        <v>40</v>
      </c>
      <c r="DO83" s="99">
        <f t="shared" si="22"/>
        <v>98</v>
      </c>
      <c r="DP83" s="87" t="str">
        <f t="shared" si="23"/>
        <v>30</v>
      </c>
      <c r="DQ83" s="99">
        <f t="shared" si="24"/>
        <v>41</v>
      </c>
      <c r="DR83" s="87" t="str">
        <f t="shared" si="25"/>
        <v>15</v>
      </c>
      <c r="DS83" s="87">
        <f t="shared" si="26"/>
        <v>200</v>
      </c>
      <c r="DT83" s="92">
        <v>36485</v>
      </c>
      <c r="DU83" s="92">
        <v>0</v>
      </c>
      <c r="DV83" s="92">
        <v>84657</v>
      </c>
      <c r="DW83" s="92">
        <v>0</v>
      </c>
      <c r="DX83" s="92">
        <v>6155</v>
      </c>
      <c r="DY83" s="99">
        <f t="shared" si="27"/>
        <v>35</v>
      </c>
      <c r="DZ83" s="100" t="str">
        <f t="shared" si="28"/>
        <v>20</v>
      </c>
      <c r="EA83" s="99">
        <v>100</v>
      </c>
      <c r="EB83" s="100" t="str">
        <f t="shared" si="30"/>
        <v>20</v>
      </c>
      <c r="EC83" s="99">
        <f t="shared" si="208"/>
        <v>7</v>
      </c>
      <c r="ED83" s="92" t="str">
        <f t="shared" si="32"/>
        <v>0</v>
      </c>
      <c r="EE83" s="100">
        <f t="shared" si="33"/>
        <v>40</v>
      </c>
      <c r="EF83" s="87">
        <f t="shared" si="34"/>
        <v>240</v>
      </c>
      <c r="EG83" s="110">
        <v>49761</v>
      </c>
      <c r="EH83" s="111">
        <v>1618293</v>
      </c>
      <c r="EI83" s="103">
        <f t="shared" si="35"/>
        <v>3075</v>
      </c>
      <c r="EJ83" s="104" t="str">
        <f t="shared" si="36"/>
        <v>20</v>
      </c>
      <c r="EK83" s="109">
        <v>55</v>
      </c>
      <c r="EL83" s="100" t="str">
        <f t="shared" si="37"/>
        <v>30</v>
      </c>
      <c r="EM83" s="106">
        <v>32</v>
      </c>
      <c r="EN83" s="99">
        <f t="shared" si="38"/>
        <v>17</v>
      </c>
      <c r="EO83" s="100" t="str">
        <f t="shared" si="39"/>
        <v>5</v>
      </c>
      <c r="EP83" s="106">
        <v>45</v>
      </c>
      <c r="EQ83" s="99">
        <f t="shared" si="40"/>
        <v>100</v>
      </c>
      <c r="ER83" s="100">
        <f t="shared" si="41"/>
        <v>10</v>
      </c>
      <c r="ES83" s="106">
        <v>171</v>
      </c>
      <c r="ET83" s="99">
        <f t="shared" si="42"/>
        <v>90</v>
      </c>
      <c r="EU83" s="100" t="str">
        <f t="shared" si="43"/>
        <v>45</v>
      </c>
      <c r="EV83" s="106">
        <v>225</v>
      </c>
      <c r="EW83" s="99">
        <f t="shared" si="44"/>
        <v>96</v>
      </c>
      <c r="EX83" s="100" t="str">
        <f t="shared" si="45"/>
        <v>50</v>
      </c>
      <c r="EY83" s="107">
        <v>2</v>
      </c>
      <c r="EZ83" s="92" t="str">
        <f t="shared" si="46"/>
        <v>20</v>
      </c>
      <c r="FA83" s="107">
        <v>0</v>
      </c>
      <c r="FB83" s="92" t="str">
        <f t="shared" si="47"/>
        <v>0</v>
      </c>
      <c r="FC83" s="107">
        <v>13</v>
      </c>
      <c r="FD83" s="92" t="str">
        <f t="shared" si="48"/>
        <v>5</v>
      </c>
      <c r="FE83" s="100">
        <f t="shared" si="49"/>
        <v>55</v>
      </c>
      <c r="FF83" s="100">
        <f t="shared" si="50"/>
        <v>130</v>
      </c>
      <c r="FG83" s="100">
        <f t="shared" si="51"/>
        <v>185</v>
      </c>
      <c r="FH83" s="108">
        <f t="shared" si="52"/>
        <v>425</v>
      </c>
      <c r="FI83" s="86"/>
      <c r="FJ83" s="116"/>
    </row>
    <row r="84" spans="1:166" ht="14.4" x14ac:dyDescent="0.3">
      <c r="A84" s="43">
        <v>81</v>
      </c>
      <c r="B84" s="43" t="s">
        <v>154</v>
      </c>
      <c r="C84" s="117" t="s">
        <v>376</v>
      </c>
      <c r="D84" s="121">
        <v>33</v>
      </c>
      <c r="E84" s="121">
        <v>212</v>
      </c>
      <c r="F84" s="121">
        <v>757</v>
      </c>
      <c r="G84" s="122">
        <v>167</v>
      </c>
      <c r="H84" s="122">
        <v>222</v>
      </c>
      <c r="I84" s="102">
        <v>1051</v>
      </c>
      <c r="J84" s="88">
        <v>33</v>
      </c>
      <c r="K84" s="88">
        <v>232</v>
      </c>
      <c r="L84" s="88">
        <v>392</v>
      </c>
      <c r="M84" s="88">
        <v>387</v>
      </c>
      <c r="N84" s="88">
        <v>475</v>
      </c>
      <c r="O84" s="88">
        <v>50</v>
      </c>
      <c r="P84" s="89" t="s">
        <v>377</v>
      </c>
      <c r="Q84" s="90">
        <v>5</v>
      </c>
      <c r="R84" s="90">
        <v>2</v>
      </c>
      <c r="S84" s="90">
        <v>2</v>
      </c>
      <c r="T84" s="90">
        <v>0</v>
      </c>
      <c r="U84" s="90">
        <v>0</v>
      </c>
      <c r="V84" s="90">
        <v>0</v>
      </c>
      <c r="W84" s="90">
        <v>2</v>
      </c>
      <c r="X84" s="89" t="s">
        <v>378</v>
      </c>
      <c r="Y84" s="90">
        <v>33</v>
      </c>
      <c r="Z84" s="90">
        <v>212</v>
      </c>
      <c r="AA84" s="90"/>
      <c r="AB84" s="90"/>
      <c r="AC84" s="90"/>
      <c r="AD84" s="90"/>
      <c r="AE84" s="90"/>
      <c r="AF84" s="90"/>
      <c r="AG84" s="90"/>
      <c r="AH84" s="90">
        <v>92</v>
      </c>
      <c r="AI84" s="90"/>
      <c r="AJ84" s="90"/>
      <c r="AK84" s="90"/>
      <c r="AL84" s="92">
        <v>232</v>
      </c>
      <c r="AM84" s="92">
        <v>19</v>
      </c>
      <c r="AN84" s="92">
        <v>213</v>
      </c>
      <c r="AO84" s="92">
        <f t="shared" si="0"/>
        <v>757</v>
      </c>
      <c r="AP84" s="92">
        <v>379</v>
      </c>
      <c r="AQ84" s="92">
        <v>378</v>
      </c>
      <c r="AR84" s="92">
        <v>394</v>
      </c>
      <c r="AS84" s="92">
        <v>67</v>
      </c>
      <c r="AT84" s="92">
        <v>327</v>
      </c>
      <c r="AU84" s="93" t="s">
        <v>467</v>
      </c>
      <c r="AV84" s="92">
        <v>55</v>
      </c>
      <c r="AW84" s="92">
        <v>55</v>
      </c>
      <c r="AX84" s="92">
        <v>54</v>
      </c>
      <c r="AY84" s="92">
        <v>14</v>
      </c>
      <c r="AZ84" s="92">
        <v>14</v>
      </c>
      <c r="BA84" s="92">
        <v>14</v>
      </c>
      <c r="BB84" s="92">
        <v>36</v>
      </c>
      <c r="BC84" s="92">
        <v>36</v>
      </c>
      <c r="BD84" s="92">
        <v>36</v>
      </c>
      <c r="BE84" s="92">
        <v>14</v>
      </c>
      <c r="BF84" s="92">
        <v>14</v>
      </c>
      <c r="BG84" s="92">
        <v>14</v>
      </c>
      <c r="BH84" s="92">
        <v>1</v>
      </c>
      <c r="BI84" s="92">
        <v>1</v>
      </c>
      <c r="BJ84" s="92">
        <v>1</v>
      </c>
      <c r="BK84" s="92">
        <v>235</v>
      </c>
      <c r="BL84" s="92">
        <v>235</v>
      </c>
      <c r="BM84" s="92">
        <v>205</v>
      </c>
      <c r="BN84" s="113">
        <v>68</v>
      </c>
      <c r="BO84" s="114">
        <v>68</v>
      </c>
      <c r="BP84" s="114">
        <v>48</v>
      </c>
      <c r="BQ84" s="107">
        <v>2</v>
      </c>
      <c r="BR84" s="109">
        <v>2</v>
      </c>
      <c r="BS84" s="109">
        <v>2</v>
      </c>
      <c r="BT84" s="109">
        <v>63</v>
      </c>
      <c r="BU84" s="109">
        <v>38</v>
      </c>
      <c r="BV84" s="109">
        <v>60</v>
      </c>
      <c r="BW84" s="92">
        <f t="shared" si="209"/>
        <v>33</v>
      </c>
      <c r="BX84" s="92">
        <f t="shared" si="209"/>
        <v>212</v>
      </c>
      <c r="BY84" s="92">
        <f t="shared" si="195"/>
        <v>212</v>
      </c>
      <c r="BZ84" s="92">
        <f t="shared" si="201"/>
        <v>212</v>
      </c>
      <c r="CA84" s="92">
        <f t="shared" si="210"/>
        <v>19</v>
      </c>
      <c r="CB84" s="92">
        <f>AO84</f>
        <v>757</v>
      </c>
      <c r="CC84" s="92">
        <f t="shared" si="203"/>
        <v>757</v>
      </c>
      <c r="CD84" s="92">
        <f t="shared" si="204"/>
        <v>757</v>
      </c>
      <c r="CE84" s="92">
        <f t="shared" si="205"/>
        <v>92</v>
      </c>
      <c r="CF84" s="92">
        <f t="shared" si="206"/>
        <v>92</v>
      </c>
      <c r="CG84" s="92">
        <f t="shared" si="207"/>
        <v>92</v>
      </c>
      <c r="CH84" s="92">
        <f t="shared" ref="CH84:CJ87" si="214">IFERROR(AV84+AY84+BB84+BE84+BH84+BK84+BN84+BQ84+BT84,0)</f>
        <v>488</v>
      </c>
      <c r="CI84" s="92">
        <f t="shared" si="214"/>
        <v>463</v>
      </c>
      <c r="CJ84" s="92">
        <f t="shared" si="214"/>
        <v>434</v>
      </c>
      <c r="CK84" s="87">
        <v>5</v>
      </c>
      <c r="CL84" s="87">
        <v>1420</v>
      </c>
      <c r="CM84" s="92">
        <v>72</v>
      </c>
      <c r="CN84" s="92">
        <v>1421</v>
      </c>
      <c r="CO84" s="92">
        <v>161</v>
      </c>
      <c r="CP84" s="92">
        <v>17701</v>
      </c>
      <c r="CQ84" s="92">
        <v>1652</v>
      </c>
      <c r="CR84" s="92">
        <v>4714</v>
      </c>
      <c r="CS84" s="92">
        <v>12845</v>
      </c>
      <c r="CT84" s="92">
        <v>13945</v>
      </c>
      <c r="CU84" s="97">
        <v>816</v>
      </c>
      <c r="CV84" s="98">
        <v>1967</v>
      </c>
      <c r="CW84" s="99">
        <f t="shared" si="8"/>
        <v>100</v>
      </c>
      <c r="CX84" s="87">
        <f t="shared" si="9"/>
        <v>10</v>
      </c>
      <c r="CY84" s="99">
        <f t="shared" si="10"/>
        <v>100</v>
      </c>
      <c r="CZ84" s="87" t="str">
        <f t="shared" si="11"/>
        <v>30</v>
      </c>
      <c r="DA84" s="99">
        <f t="shared" si="12"/>
        <v>89</v>
      </c>
      <c r="DB84" s="87" t="str">
        <f t="shared" si="13"/>
        <v>20</v>
      </c>
      <c r="DC84" s="99">
        <f t="shared" si="14"/>
        <v>38</v>
      </c>
      <c r="DD84" s="99" t="str">
        <f t="shared" si="15"/>
        <v>15</v>
      </c>
      <c r="DE84" s="99">
        <f t="shared" si="211"/>
        <v>0</v>
      </c>
      <c r="DF84" s="87" t="str">
        <f t="shared" si="16"/>
        <v>0</v>
      </c>
      <c r="DG84" s="99">
        <f t="shared" si="212"/>
        <v>5</v>
      </c>
      <c r="DH84" s="87" t="str">
        <f t="shared" si="17"/>
        <v>0</v>
      </c>
      <c r="DI84" s="99">
        <f t="shared" si="213"/>
        <v>1</v>
      </c>
      <c r="DJ84" s="87" t="str">
        <f t="shared" si="18"/>
        <v>0</v>
      </c>
      <c r="DK84" s="99">
        <f t="shared" si="19"/>
        <v>26</v>
      </c>
      <c r="DL84" s="87" t="str">
        <f t="shared" si="20"/>
        <v>10</v>
      </c>
      <c r="DM84" s="99">
        <f t="shared" si="21"/>
        <v>68</v>
      </c>
      <c r="DN84" s="87" t="str">
        <f t="shared" si="56"/>
        <v>40</v>
      </c>
      <c r="DO84" s="99">
        <f t="shared" si="22"/>
        <v>92</v>
      </c>
      <c r="DP84" s="87" t="str">
        <f t="shared" si="23"/>
        <v>30</v>
      </c>
      <c r="DQ84" s="99">
        <f t="shared" si="24"/>
        <v>41</v>
      </c>
      <c r="DR84" s="87" t="str">
        <f t="shared" si="25"/>
        <v>15</v>
      </c>
      <c r="DS84" s="87">
        <f t="shared" si="26"/>
        <v>170</v>
      </c>
      <c r="DT84" s="92">
        <v>14455</v>
      </c>
      <c r="DU84" s="92">
        <v>0</v>
      </c>
      <c r="DV84" s="92">
        <v>177603</v>
      </c>
      <c r="DW84" s="92">
        <v>0</v>
      </c>
      <c r="DX84" s="92">
        <v>0</v>
      </c>
      <c r="DY84" s="99">
        <f t="shared" si="27"/>
        <v>8</v>
      </c>
      <c r="DZ84" s="100" t="str">
        <f t="shared" si="28"/>
        <v>5</v>
      </c>
      <c r="EA84" s="99">
        <v>100</v>
      </c>
      <c r="EB84" s="100" t="str">
        <f t="shared" si="30"/>
        <v>20</v>
      </c>
      <c r="EC84" s="99">
        <f t="shared" si="208"/>
        <v>0</v>
      </c>
      <c r="ED84" s="92" t="str">
        <f t="shared" si="32"/>
        <v>0</v>
      </c>
      <c r="EE84" s="100">
        <f t="shared" si="33"/>
        <v>25</v>
      </c>
      <c r="EF84" s="87">
        <f t="shared" si="34"/>
        <v>195</v>
      </c>
      <c r="EG84" s="110">
        <v>48388</v>
      </c>
      <c r="EH84" s="111">
        <v>1075664</v>
      </c>
      <c r="EI84" s="103">
        <f t="shared" si="35"/>
        <v>4498</v>
      </c>
      <c r="EJ84" s="104" t="str">
        <f t="shared" si="36"/>
        <v>30</v>
      </c>
      <c r="EK84" s="109">
        <v>1</v>
      </c>
      <c r="EL84" s="100" t="str">
        <f t="shared" si="37"/>
        <v>10</v>
      </c>
      <c r="EM84" s="106">
        <v>1</v>
      </c>
      <c r="EN84" s="99">
        <f t="shared" si="38"/>
        <v>0</v>
      </c>
      <c r="EO84" s="100" t="str">
        <f t="shared" si="39"/>
        <v>0</v>
      </c>
      <c r="EP84" s="106">
        <v>33</v>
      </c>
      <c r="EQ84" s="99">
        <f t="shared" si="40"/>
        <v>100</v>
      </c>
      <c r="ER84" s="100">
        <f t="shared" si="41"/>
        <v>10</v>
      </c>
      <c r="ES84" s="106">
        <v>110</v>
      </c>
      <c r="ET84" s="99">
        <f t="shared" si="42"/>
        <v>52</v>
      </c>
      <c r="EU84" s="100" t="str">
        <f t="shared" si="43"/>
        <v>30</v>
      </c>
      <c r="EV84" s="106">
        <v>164</v>
      </c>
      <c r="EW84" s="99">
        <f t="shared" si="44"/>
        <v>67</v>
      </c>
      <c r="EX84" s="100" t="str">
        <f t="shared" si="45"/>
        <v>35</v>
      </c>
      <c r="EY84" s="107">
        <v>0</v>
      </c>
      <c r="EZ84" s="92" t="str">
        <f t="shared" si="46"/>
        <v>0</v>
      </c>
      <c r="FA84" s="107">
        <v>0</v>
      </c>
      <c r="FB84" s="92" t="str">
        <f t="shared" si="47"/>
        <v>0</v>
      </c>
      <c r="FC84" s="107">
        <v>0</v>
      </c>
      <c r="FD84" s="92" t="str">
        <f t="shared" si="48"/>
        <v>0</v>
      </c>
      <c r="FE84" s="100">
        <f t="shared" si="49"/>
        <v>40</v>
      </c>
      <c r="FF84" s="100">
        <f t="shared" si="50"/>
        <v>75</v>
      </c>
      <c r="FG84" s="100">
        <f t="shared" si="51"/>
        <v>115</v>
      </c>
      <c r="FH84" s="108">
        <f t="shared" si="52"/>
        <v>310</v>
      </c>
      <c r="FI84" s="86"/>
      <c r="FJ84" s="116"/>
    </row>
    <row r="85" spans="1:166" ht="14.4" x14ac:dyDescent="0.3">
      <c r="A85" s="43">
        <v>82</v>
      </c>
      <c r="B85" s="43" t="s">
        <v>162</v>
      </c>
      <c r="C85" s="117" t="s">
        <v>379</v>
      </c>
      <c r="D85" s="121">
        <v>32</v>
      </c>
      <c r="E85" s="121">
        <v>454</v>
      </c>
      <c r="F85" s="121">
        <v>1787</v>
      </c>
      <c r="G85" s="122">
        <v>632</v>
      </c>
      <c r="H85" s="122">
        <v>271</v>
      </c>
      <c r="I85" s="102">
        <v>2215</v>
      </c>
      <c r="J85" s="88">
        <v>32</v>
      </c>
      <c r="K85" s="88">
        <v>457</v>
      </c>
      <c r="L85" s="88">
        <v>894</v>
      </c>
      <c r="M85" s="88">
        <v>863</v>
      </c>
      <c r="N85" s="88">
        <v>493</v>
      </c>
      <c r="O85" s="88">
        <v>78</v>
      </c>
      <c r="P85" s="89" t="s">
        <v>380</v>
      </c>
      <c r="Q85" s="90">
        <v>35</v>
      </c>
      <c r="R85" s="90">
        <v>454</v>
      </c>
      <c r="S85" s="90">
        <v>412</v>
      </c>
      <c r="T85" s="90">
        <v>42</v>
      </c>
      <c r="U85" s="90">
        <v>106</v>
      </c>
      <c r="V85" s="90">
        <v>0</v>
      </c>
      <c r="W85" s="90">
        <v>226</v>
      </c>
      <c r="X85" s="89" t="s">
        <v>381</v>
      </c>
      <c r="Y85" s="89"/>
      <c r="Z85" s="89">
        <v>454</v>
      </c>
      <c r="AA85" s="89"/>
      <c r="AB85" s="89"/>
      <c r="AC85" s="89"/>
      <c r="AD85" s="89"/>
      <c r="AE85" s="89">
        <v>1653</v>
      </c>
      <c r="AF85" s="89"/>
      <c r="AG85" s="89"/>
      <c r="AH85" s="89">
        <v>138</v>
      </c>
      <c r="AI85" s="89"/>
      <c r="AJ85" s="89"/>
      <c r="AK85" s="89"/>
      <c r="AL85" s="92">
        <v>452</v>
      </c>
      <c r="AM85" s="92">
        <v>42</v>
      </c>
      <c r="AN85" s="92">
        <v>410</v>
      </c>
      <c r="AO85" s="92">
        <f t="shared" si="0"/>
        <v>1765</v>
      </c>
      <c r="AP85" s="92">
        <v>894</v>
      </c>
      <c r="AQ85" s="92">
        <v>871</v>
      </c>
      <c r="AR85" s="92">
        <v>452</v>
      </c>
      <c r="AS85" s="92">
        <v>87</v>
      </c>
      <c r="AT85" s="92">
        <v>365</v>
      </c>
      <c r="AU85" s="93" t="s">
        <v>382</v>
      </c>
      <c r="AV85" s="92">
        <v>193</v>
      </c>
      <c r="AW85" s="92">
        <v>193</v>
      </c>
      <c r="AX85" s="92">
        <v>193</v>
      </c>
      <c r="AY85" s="92">
        <v>563</v>
      </c>
      <c r="AZ85" s="92">
        <v>325</v>
      </c>
      <c r="BA85" s="92">
        <v>479</v>
      </c>
      <c r="BB85" s="92">
        <v>0</v>
      </c>
      <c r="BC85" s="92">
        <v>0</v>
      </c>
      <c r="BD85" s="92">
        <v>0</v>
      </c>
      <c r="BE85" s="92">
        <v>33</v>
      </c>
      <c r="BF85" s="92">
        <v>33</v>
      </c>
      <c r="BG85" s="92">
        <v>33</v>
      </c>
      <c r="BH85" s="92">
        <v>1</v>
      </c>
      <c r="BI85" s="92">
        <v>1</v>
      </c>
      <c r="BJ85" s="92">
        <v>1</v>
      </c>
      <c r="BK85" s="92">
        <v>252</v>
      </c>
      <c r="BL85" s="92">
        <v>252</v>
      </c>
      <c r="BM85" s="92">
        <v>252</v>
      </c>
      <c r="BN85" s="92">
        <v>164</v>
      </c>
      <c r="BO85" s="92">
        <v>19</v>
      </c>
      <c r="BP85" s="92">
        <v>19</v>
      </c>
      <c r="BQ85" s="107">
        <v>2</v>
      </c>
      <c r="BR85" s="109">
        <v>2</v>
      </c>
      <c r="BS85" s="109">
        <v>2</v>
      </c>
      <c r="BT85" s="109">
        <v>3</v>
      </c>
      <c r="BU85" s="109">
        <v>3</v>
      </c>
      <c r="BV85" s="109">
        <v>3</v>
      </c>
      <c r="BW85" s="92">
        <f t="shared" ref="BW85:BW86" si="215">J85</f>
        <v>32</v>
      </c>
      <c r="BX85" s="92">
        <f>Z85</f>
        <v>454</v>
      </c>
      <c r="BY85" s="92">
        <f t="shared" si="195"/>
        <v>454</v>
      </c>
      <c r="BZ85" s="92">
        <f t="shared" si="201"/>
        <v>454</v>
      </c>
      <c r="CA85" s="92">
        <f t="shared" si="210"/>
        <v>42</v>
      </c>
      <c r="CB85" s="92">
        <f>AE85</f>
        <v>1653</v>
      </c>
      <c r="CC85" s="92">
        <f t="shared" si="203"/>
        <v>1653</v>
      </c>
      <c r="CD85" s="92">
        <f t="shared" si="204"/>
        <v>1653</v>
      </c>
      <c r="CE85" s="92">
        <f t="shared" si="205"/>
        <v>138</v>
      </c>
      <c r="CF85" s="92">
        <f t="shared" si="206"/>
        <v>138</v>
      </c>
      <c r="CG85" s="92">
        <f t="shared" si="207"/>
        <v>138</v>
      </c>
      <c r="CH85" s="92">
        <f t="shared" si="214"/>
        <v>1211</v>
      </c>
      <c r="CI85" s="92">
        <f t="shared" si="214"/>
        <v>828</v>
      </c>
      <c r="CJ85" s="92">
        <f t="shared" si="214"/>
        <v>982</v>
      </c>
      <c r="CK85" s="87">
        <v>199</v>
      </c>
      <c r="CL85" s="87">
        <v>2991</v>
      </c>
      <c r="CM85" s="92">
        <v>112</v>
      </c>
      <c r="CN85" s="92">
        <v>2992</v>
      </c>
      <c r="CO85" s="92">
        <v>228</v>
      </c>
      <c r="CP85" s="92">
        <v>27522</v>
      </c>
      <c r="CQ85" s="92">
        <v>493</v>
      </c>
      <c r="CR85" s="92">
        <v>10091</v>
      </c>
      <c r="CS85" s="92">
        <v>15354</v>
      </c>
      <c r="CT85" s="92">
        <v>16644</v>
      </c>
      <c r="CU85" s="97">
        <v>1020</v>
      </c>
      <c r="CV85" s="98">
        <v>2615</v>
      </c>
      <c r="CW85" s="99">
        <f t="shared" si="8"/>
        <v>100</v>
      </c>
      <c r="CX85" s="87">
        <f t="shared" si="9"/>
        <v>10</v>
      </c>
      <c r="CY85" s="99">
        <f t="shared" si="10"/>
        <v>100</v>
      </c>
      <c r="CZ85" s="87" t="str">
        <f t="shared" si="11"/>
        <v>30</v>
      </c>
      <c r="DA85" s="99">
        <f t="shared" si="12"/>
        <v>100</v>
      </c>
      <c r="DB85" s="87" t="str">
        <f t="shared" si="13"/>
        <v>30</v>
      </c>
      <c r="DC85" s="99">
        <f t="shared" si="14"/>
        <v>64</v>
      </c>
      <c r="DD85" s="99" t="str">
        <f t="shared" si="15"/>
        <v>30</v>
      </c>
      <c r="DE85" s="99">
        <f t="shared" si="211"/>
        <v>7</v>
      </c>
      <c r="DF85" s="87" t="str">
        <f t="shared" si="16"/>
        <v>0</v>
      </c>
      <c r="DG85" s="99">
        <f t="shared" si="212"/>
        <v>4</v>
      </c>
      <c r="DH85" s="87" t="str">
        <f t="shared" si="17"/>
        <v>0</v>
      </c>
      <c r="DI85" s="99">
        <f t="shared" si="213"/>
        <v>1</v>
      </c>
      <c r="DJ85" s="87" t="str">
        <f t="shared" si="18"/>
        <v>0</v>
      </c>
      <c r="DK85" s="99">
        <f t="shared" si="19"/>
        <v>5</v>
      </c>
      <c r="DL85" s="87" t="str">
        <f t="shared" si="20"/>
        <v>0</v>
      </c>
      <c r="DM85" s="99">
        <f t="shared" si="21"/>
        <v>71</v>
      </c>
      <c r="DN85" s="87" t="str">
        <f t="shared" si="56"/>
        <v>40</v>
      </c>
      <c r="DO85" s="99">
        <f t="shared" si="22"/>
        <v>92</v>
      </c>
      <c r="DP85" s="87" t="str">
        <f t="shared" si="23"/>
        <v>30</v>
      </c>
      <c r="DQ85" s="99">
        <f t="shared" si="24"/>
        <v>39</v>
      </c>
      <c r="DR85" s="87" t="str">
        <f t="shared" si="25"/>
        <v>10</v>
      </c>
      <c r="DS85" s="87">
        <f t="shared" si="26"/>
        <v>180</v>
      </c>
      <c r="DT85" s="92">
        <v>17696</v>
      </c>
      <c r="DU85" s="92">
        <v>0</v>
      </c>
      <c r="DV85" s="92">
        <v>260339</v>
      </c>
      <c r="DW85" s="92">
        <v>0</v>
      </c>
      <c r="DX85" s="92">
        <v>0</v>
      </c>
      <c r="DY85" s="99">
        <f t="shared" si="27"/>
        <v>6</v>
      </c>
      <c r="DZ85" s="100" t="str">
        <f t="shared" si="28"/>
        <v>5</v>
      </c>
      <c r="EA85" s="99">
        <f>ROUND(IFERROR(DU85/DW85,0)*100,0)</f>
        <v>0</v>
      </c>
      <c r="EB85" s="100" t="str">
        <f t="shared" si="30"/>
        <v>0</v>
      </c>
      <c r="EC85" s="99">
        <f t="shared" si="208"/>
        <v>0</v>
      </c>
      <c r="ED85" s="92" t="str">
        <f t="shared" si="32"/>
        <v>0</v>
      </c>
      <c r="EE85" s="100">
        <f t="shared" si="33"/>
        <v>5</v>
      </c>
      <c r="EF85" s="87">
        <f t="shared" si="34"/>
        <v>185</v>
      </c>
      <c r="EG85" s="110">
        <v>85136</v>
      </c>
      <c r="EH85" s="111">
        <v>1921549</v>
      </c>
      <c r="EI85" s="103">
        <f t="shared" si="35"/>
        <v>4431</v>
      </c>
      <c r="EJ85" s="104" t="str">
        <f t="shared" si="36"/>
        <v>30</v>
      </c>
      <c r="EK85" s="109">
        <v>9</v>
      </c>
      <c r="EL85" s="100" t="str">
        <f t="shared" si="37"/>
        <v>30</v>
      </c>
      <c r="EM85" s="106">
        <v>11</v>
      </c>
      <c r="EN85" s="99">
        <f t="shared" si="38"/>
        <v>2</v>
      </c>
      <c r="EO85" s="100" t="str">
        <f t="shared" si="39"/>
        <v>0</v>
      </c>
      <c r="EP85" s="106">
        <v>32</v>
      </c>
      <c r="EQ85" s="99">
        <f t="shared" si="40"/>
        <v>100</v>
      </c>
      <c r="ER85" s="100">
        <f t="shared" si="41"/>
        <v>10</v>
      </c>
      <c r="ES85" s="106">
        <v>377</v>
      </c>
      <c r="ET85" s="99">
        <f t="shared" si="42"/>
        <v>83</v>
      </c>
      <c r="EU85" s="100" t="str">
        <f t="shared" si="43"/>
        <v>45</v>
      </c>
      <c r="EV85" s="106">
        <v>409</v>
      </c>
      <c r="EW85" s="99">
        <f t="shared" si="44"/>
        <v>84</v>
      </c>
      <c r="EX85" s="100" t="str">
        <f t="shared" si="45"/>
        <v>45</v>
      </c>
      <c r="EY85" s="107">
        <v>0</v>
      </c>
      <c r="EZ85" s="92" t="str">
        <f t="shared" si="46"/>
        <v>0</v>
      </c>
      <c r="FA85" s="107">
        <v>0</v>
      </c>
      <c r="FB85" s="92" t="str">
        <f t="shared" si="47"/>
        <v>0</v>
      </c>
      <c r="FC85" s="107">
        <v>6</v>
      </c>
      <c r="FD85" s="92" t="str">
        <f t="shared" si="48"/>
        <v>5</v>
      </c>
      <c r="FE85" s="100">
        <f t="shared" si="49"/>
        <v>60</v>
      </c>
      <c r="FF85" s="100">
        <f t="shared" si="50"/>
        <v>105</v>
      </c>
      <c r="FG85" s="100">
        <f t="shared" si="51"/>
        <v>165</v>
      </c>
      <c r="FH85" s="108">
        <f t="shared" si="52"/>
        <v>350</v>
      </c>
      <c r="FI85" s="86"/>
      <c r="FJ85" s="116"/>
    </row>
    <row r="86" spans="1:166" ht="14.4" x14ac:dyDescent="0.3">
      <c r="A86" s="45">
        <v>83</v>
      </c>
      <c r="B86" s="45" t="s">
        <v>122</v>
      </c>
      <c r="C86" s="118" t="s">
        <v>383</v>
      </c>
      <c r="D86" s="121">
        <v>27</v>
      </c>
      <c r="E86" s="121">
        <v>183</v>
      </c>
      <c r="F86" s="121">
        <v>622</v>
      </c>
      <c r="G86" s="122">
        <v>304</v>
      </c>
      <c r="H86" s="122">
        <v>127</v>
      </c>
      <c r="I86" s="102">
        <v>994</v>
      </c>
      <c r="J86" s="88">
        <v>27</v>
      </c>
      <c r="K86" s="88">
        <v>183</v>
      </c>
      <c r="L86" s="88">
        <v>379</v>
      </c>
      <c r="M86" s="88">
        <v>260</v>
      </c>
      <c r="N86" s="88">
        <v>160</v>
      </c>
      <c r="O86" s="88">
        <v>46</v>
      </c>
      <c r="P86" s="90" t="s">
        <v>384</v>
      </c>
      <c r="Q86" s="90">
        <v>28</v>
      </c>
      <c r="R86" s="90">
        <f>S86+T86</f>
        <v>76</v>
      </c>
      <c r="S86" s="90">
        <v>49</v>
      </c>
      <c r="T86" s="90">
        <v>27</v>
      </c>
      <c r="U86" s="90">
        <v>50</v>
      </c>
      <c r="V86" s="90">
        <v>25</v>
      </c>
      <c r="W86" s="90">
        <v>70</v>
      </c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92">
        <v>183</v>
      </c>
      <c r="AM86" s="92">
        <v>27</v>
      </c>
      <c r="AN86" s="92">
        <v>156</v>
      </c>
      <c r="AO86" s="92">
        <f t="shared" si="0"/>
        <v>614</v>
      </c>
      <c r="AP86" s="92">
        <v>258</v>
      </c>
      <c r="AQ86" s="92">
        <v>356</v>
      </c>
      <c r="AR86" s="92">
        <v>242</v>
      </c>
      <c r="AS86" s="92">
        <v>48</v>
      </c>
      <c r="AT86" s="92">
        <v>194</v>
      </c>
      <c r="AU86" s="93" t="s">
        <v>385</v>
      </c>
      <c r="AV86" s="92">
        <v>98</v>
      </c>
      <c r="AW86" s="92">
        <v>98</v>
      </c>
      <c r="AX86" s="92">
        <v>98</v>
      </c>
      <c r="AY86" s="92">
        <v>104</v>
      </c>
      <c r="AZ86" s="92">
        <v>104</v>
      </c>
      <c r="BA86" s="92">
        <v>104</v>
      </c>
      <c r="BB86" s="92">
        <v>58</v>
      </c>
      <c r="BC86" s="92">
        <v>58</v>
      </c>
      <c r="BD86" s="92">
        <v>58</v>
      </c>
      <c r="BE86" s="92">
        <v>8</v>
      </c>
      <c r="BF86" s="92">
        <v>8</v>
      </c>
      <c r="BG86" s="92">
        <v>8</v>
      </c>
      <c r="BH86" s="92">
        <v>1</v>
      </c>
      <c r="BI86" s="92">
        <v>1</v>
      </c>
      <c r="BJ86" s="92">
        <v>1</v>
      </c>
      <c r="BK86" s="92">
        <v>137</v>
      </c>
      <c r="BL86" s="92">
        <v>68</v>
      </c>
      <c r="BM86" s="92">
        <v>137</v>
      </c>
      <c r="BN86" s="92">
        <v>118</v>
      </c>
      <c r="BO86" s="92">
        <v>15</v>
      </c>
      <c r="BP86" s="92">
        <v>60</v>
      </c>
      <c r="BQ86" s="94">
        <v>1</v>
      </c>
      <c r="BR86" s="94">
        <v>1</v>
      </c>
      <c r="BS86" s="94">
        <v>1</v>
      </c>
      <c r="BT86" s="94">
        <v>1</v>
      </c>
      <c r="BU86" s="94">
        <v>1</v>
      </c>
      <c r="BV86" s="94">
        <v>1</v>
      </c>
      <c r="BW86" s="92">
        <f t="shared" si="215"/>
        <v>27</v>
      </c>
      <c r="BX86" s="92">
        <f>AL86</f>
        <v>183</v>
      </c>
      <c r="BY86" s="92">
        <f t="shared" si="195"/>
        <v>183</v>
      </c>
      <c r="BZ86" s="92">
        <f t="shared" si="201"/>
        <v>183</v>
      </c>
      <c r="CA86" s="92">
        <f t="shared" si="210"/>
        <v>27</v>
      </c>
      <c r="CB86" s="92">
        <f>AO86</f>
        <v>614</v>
      </c>
      <c r="CC86" s="92">
        <f t="shared" si="203"/>
        <v>614</v>
      </c>
      <c r="CD86" s="92">
        <f t="shared" si="204"/>
        <v>614</v>
      </c>
      <c r="CE86" s="92">
        <f>AR86</f>
        <v>242</v>
      </c>
      <c r="CF86" s="92">
        <f t="shared" si="206"/>
        <v>242</v>
      </c>
      <c r="CG86" s="92">
        <f t="shared" si="207"/>
        <v>242</v>
      </c>
      <c r="CH86" s="92">
        <f t="shared" si="214"/>
        <v>526</v>
      </c>
      <c r="CI86" s="92">
        <f t="shared" si="214"/>
        <v>354</v>
      </c>
      <c r="CJ86" s="92">
        <f t="shared" si="214"/>
        <v>468</v>
      </c>
      <c r="CK86" s="87">
        <v>29</v>
      </c>
      <c r="CL86" s="87">
        <v>1175</v>
      </c>
      <c r="CM86" s="92">
        <v>16</v>
      </c>
      <c r="CN86" s="92">
        <v>1176</v>
      </c>
      <c r="CO86" s="92">
        <v>77</v>
      </c>
      <c r="CP86" s="92">
        <v>17592</v>
      </c>
      <c r="CQ86" s="92">
        <v>2102</v>
      </c>
      <c r="CR86" s="92">
        <v>7312</v>
      </c>
      <c r="CS86" s="92">
        <v>13339</v>
      </c>
      <c r="CT86" s="92">
        <v>13666</v>
      </c>
      <c r="CU86" s="97">
        <v>2437</v>
      </c>
      <c r="CV86" s="98">
        <v>3877</v>
      </c>
      <c r="CW86" s="99">
        <f t="shared" si="8"/>
        <v>100</v>
      </c>
      <c r="CX86" s="87">
        <f t="shared" si="9"/>
        <v>10</v>
      </c>
      <c r="CY86" s="99">
        <f t="shared" si="10"/>
        <v>100</v>
      </c>
      <c r="CZ86" s="87" t="str">
        <f t="shared" si="11"/>
        <v>30</v>
      </c>
      <c r="DA86" s="99">
        <f t="shared" si="12"/>
        <v>73</v>
      </c>
      <c r="DB86" s="87" t="str">
        <f t="shared" si="13"/>
        <v>15</v>
      </c>
      <c r="DC86" s="99">
        <f t="shared" si="14"/>
        <v>65</v>
      </c>
      <c r="DD86" s="99" t="str">
        <f t="shared" si="15"/>
        <v>30</v>
      </c>
      <c r="DE86" s="99">
        <f t="shared" si="211"/>
        <v>2</v>
      </c>
      <c r="DF86" s="87" t="str">
        <f t="shared" si="16"/>
        <v>0</v>
      </c>
      <c r="DG86" s="99">
        <f t="shared" si="212"/>
        <v>1</v>
      </c>
      <c r="DH86" s="87" t="str">
        <f t="shared" si="17"/>
        <v>0</v>
      </c>
      <c r="DI86" s="99">
        <f t="shared" si="213"/>
        <v>0</v>
      </c>
      <c r="DJ86" s="87" t="str">
        <f t="shared" si="18"/>
        <v>0</v>
      </c>
      <c r="DK86" s="99">
        <f t="shared" si="19"/>
        <v>22</v>
      </c>
      <c r="DL86" s="87" t="str">
        <f t="shared" si="20"/>
        <v>10</v>
      </c>
      <c r="DM86" s="99">
        <f t="shared" si="21"/>
        <v>70</v>
      </c>
      <c r="DN86" s="87" t="str">
        <f t="shared" si="56"/>
        <v>40</v>
      </c>
      <c r="DO86" s="99">
        <f t="shared" si="22"/>
        <v>98</v>
      </c>
      <c r="DP86" s="87" t="str">
        <f t="shared" si="23"/>
        <v>30</v>
      </c>
      <c r="DQ86" s="99">
        <f t="shared" si="24"/>
        <v>63</v>
      </c>
      <c r="DR86" s="87" t="str">
        <f t="shared" si="25"/>
        <v>20</v>
      </c>
      <c r="DS86" s="87">
        <f t="shared" si="26"/>
        <v>185</v>
      </c>
      <c r="DT86" s="92">
        <v>13626</v>
      </c>
      <c r="DU86" s="92">
        <v>0</v>
      </c>
      <c r="DV86" s="92">
        <v>70898</v>
      </c>
      <c r="DW86" s="92">
        <v>0</v>
      </c>
      <c r="DX86" s="92">
        <v>0</v>
      </c>
      <c r="DY86" s="99">
        <f t="shared" si="27"/>
        <v>16</v>
      </c>
      <c r="DZ86" s="100" t="str">
        <f t="shared" si="28"/>
        <v>10</v>
      </c>
      <c r="EA86" s="99">
        <v>100</v>
      </c>
      <c r="EB86" s="100" t="str">
        <f t="shared" si="30"/>
        <v>20</v>
      </c>
      <c r="EC86" s="99">
        <f t="shared" si="208"/>
        <v>0</v>
      </c>
      <c r="ED86" s="92" t="str">
        <f t="shared" si="32"/>
        <v>0</v>
      </c>
      <c r="EE86" s="100">
        <f t="shared" si="33"/>
        <v>30</v>
      </c>
      <c r="EF86" s="87">
        <f t="shared" si="34"/>
        <v>215</v>
      </c>
      <c r="EG86" s="110">
        <v>58007</v>
      </c>
      <c r="EH86" s="111">
        <v>805498</v>
      </c>
      <c r="EI86" s="103">
        <f t="shared" si="35"/>
        <v>7201</v>
      </c>
      <c r="EJ86" s="104" t="str">
        <f t="shared" si="36"/>
        <v>30</v>
      </c>
      <c r="EK86" s="109">
        <v>131</v>
      </c>
      <c r="EL86" s="100" t="str">
        <f t="shared" si="37"/>
        <v>30</v>
      </c>
      <c r="EM86" s="106">
        <v>44</v>
      </c>
      <c r="EN86" s="99">
        <f t="shared" si="38"/>
        <v>24</v>
      </c>
      <c r="EO86" s="100" t="str">
        <f t="shared" si="39"/>
        <v>10</v>
      </c>
      <c r="EP86" s="106">
        <v>27</v>
      </c>
      <c r="EQ86" s="99">
        <f t="shared" si="40"/>
        <v>100</v>
      </c>
      <c r="ER86" s="100">
        <f t="shared" si="41"/>
        <v>10</v>
      </c>
      <c r="ES86" s="106">
        <v>112</v>
      </c>
      <c r="ET86" s="99">
        <f t="shared" si="42"/>
        <v>61</v>
      </c>
      <c r="EU86" s="100" t="str">
        <f t="shared" si="43"/>
        <v>35</v>
      </c>
      <c r="EV86" s="106">
        <v>161</v>
      </c>
      <c r="EW86" s="99">
        <f t="shared" si="44"/>
        <v>77</v>
      </c>
      <c r="EX86" s="100" t="str">
        <f t="shared" si="45"/>
        <v>40</v>
      </c>
      <c r="EY86" s="107">
        <v>0</v>
      </c>
      <c r="EZ86" s="92" t="str">
        <f t="shared" si="46"/>
        <v>0</v>
      </c>
      <c r="FA86" s="107">
        <v>0</v>
      </c>
      <c r="FB86" s="92" t="str">
        <f t="shared" si="47"/>
        <v>0</v>
      </c>
      <c r="FC86" s="107">
        <v>5</v>
      </c>
      <c r="FD86" s="92" t="str">
        <f t="shared" si="48"/>
        <v>0</v>
      </c>
      <c r="FE86" s="100">
        <f t="shared" si="49"/>
        <v>70</v>
      </c>
      <c r="FF86" s="100">
        <f t="shared" si="50"/>
        <v>85</v>
      </c>
      <c r="FG86" s="100">
        <f t="shared" si="51"/>
        <v>155</v>
      </c>
      <c r="FH86" s="108">
        <f t="shared" si="52"/>
        <v>370</v>
      </c>
      <c r="FI86" s="86"/>
      <c r="FJ86" s="116"/>
    </row>
    <row r="87" spans="1:166" ht="14.25" customHeight="1" x14ac:dyDescent="0.3">
      <c r="A87" s="46">
        <v>84</v>
      </c>
      <c r="B87" s="46" t="s">
        <v>130</v>
      </c>
      <c r="C87" s="119" t="s">
        <v>386</v>
      </c>
      <c r="D87" s="121">
        <v>31</v>
      </c>
      <c r="E87" s="121">
        <v>424</v>
      </c>
      <c r="F87" s="121">
        <v>2775</v>
      </c>
      <c r="G87" s="122">
        <v>1601</v>
      </c>
      <c r="H87" s="122">
        <v>725</v>
      </c>
      <c r="I87" s="102">
        <v>4410</v>
      </c>
      <c r="J87" s="88">
        <v>31</v>
      </c>
      <c r="K87" s="88">
        <v>426</v>
      </c>
      <c r="L87" s="88">
        <v>1243</v>
      </c>
      <c r="M87" s="88">
        <v>1473</v>
      </c>
      <c r="N87" s="88">
        <v>1800</v>
      </c>
      <c r="O87" s="88">
        <v>117</v>
      </c>
      <c r="P87" s="89" t="s">
        <v>387</v>
      </c>
      <c r="Q87" s="90">
        <v>30</v>
      </c>
      <c r="R87" s="90">
        <v>426</v>
      </c>
      <c r="S87" s="90">
        <v>381</v>
      </c>
      <c r="T87" s="90">
        <v>45</v>
      </c>
      <c r="U87" s="90">
        <v>1200</v>
      </c>
      <c r="V87" s="90">
        <v>224</v>
      </c>
      <c r="W87" s="90">
        <v>6</v>
      </c>
      <c r="X87" s="89" t="s">
        <v>409</v>
      </c>
      <c r="Y87" s="89">
        <v>31</v>
      </c>
      <c r="Z87" s="89">
        <v>425</v>
      </c>
      <c r="AA87" s="89"/>
      <c r="AB87" s="89"/>
      <c r="AC87" s="89"/>
      <c r="AD87" s="89"/>
      <c r="AE87" s="89">
        <v>2721</v>
      </c>
      <c r="AF87" s="89">
        <v>2713</v>
      </c>
      <c r="AG87" s="89">
        <v>2713</v>
      </c>
      <c r="AH87" s="90">
        <v>223</v>
      </c>
      <c r="AI87" s="89">
        <v>222</v>
      </c>
      <c r="AJ87" s="89">
        <v>223</v>
      </c>
      <c r="AK87" s="89"/>
      <c r="AL87" s="92">
        <v>426</v>
      </c>
      <c r="AM87" s="92">
        <v>45</v>
      </c>
      <c r="AN87" s="92">
        <v>381</v>
      </c>
      <c r="AO87" s="92">
        <f t="shared" si="0"/>
        <v>2709</v>
      </c>
      <c r="AP87" s="92">
        <v>1483</v>
      </c>
      <c r="AQ87" s="92">
        <v>1226</v>
      </c>
      <c r="AR87" s="92">
        <v>520</v>
      </c>
      <c r="AS87" s="92">
        <v>150</v>
      </c>
      <c r="AT87" s="92">
        <v>370</v>
      </c>
      <c r="AU87" s="93" t="s">
        <v>410</v>
      </c>
      <c r="AV87" s="92">
        <v>247</v>
      </c>
      <c r="AW87" s="92">
        <v>247</v>
      </c>
      <c r="AX87" s="92">
        <v>247</v>
      </c>
      <c r="AY87" s="92">
        <v>825</v>
      </c>
      <c r="AZ87" s="92">
        <v>823</v>
      </c>
      <c r="BA87" s="92">
        <v>825</v>
      </c>
      <c r="BB87" s="92">
        <v>215</v>
      </c>
      <c r="BC87" s="92">
        <v>165</v>
      </c>
      <c r="BD87" s="92">
        <v>215</v>
      </c>
      <c r="BE87" s="92">
        <v>44</v>
      </c>
      <c r="BF87" s="92">
        <v>0</v>
      </c>
      <c r="BG87" s="92">
        <v>44</v>
      </c>
      <c r="BH87" s="92">
        <v>1</v>
      </c>
      <c r="BI87" s="92">
        <v>1</v>
      </c>
      <c r="BJ87" s="92">
        <v>1</v>
      </c>
      <c r="BK87" s="92">
        <v>552</v>
      </c>
      <c r="BL87" s="92">
        <v>17</v>
      </c>
      <c r="BM87" s="92">
        <v>552</v>
      </c>
      <c r="BN87" s="92">
        <v>0</v>
      </c>
      <c r="BO87" s="92">
        <v>0</v>
      </c>
      <c r="BP87" s="92">
        <v>0</v>
      </c>
      <c r="BQ87" s="94">
        <v>6</v>
      </c>
      <c r="BR87" s="94">
        <v>6</v>
      </c>
      <c r="BS87" s="94">
        <v>6</v>
      </c>
      <c r="BT87" s="94">
        <v>0</v>
      </c>
      <c r="BU87" s="94">
        <v>0</v>
      </c>
      <c r="BV87" s="94">
        <v>0</v>
      </c>
      <c r="BW87" s="92">
        <f t="shared" ref="BW87:BX87" si="216">Y87</f>
        <v>31</v>
      </c>
      <c r="BX87" s="92">
        <f t="shared" si="216"/>
        <v>425</v>
      </c>
      <c r="BY87" s="92">
        <f t="shared" si="195"/>
        <v>425</v>
      </c>
      <c r="BZ87" s="92">
        <f t="shared" si="201"/>
        <v>425</v>
      </c>
      <c r="CA87" s="92">
        <f t="shared" si="210"/>
        <v>45</v>
      </c>
      <c r="CB87" s="92">
        <f t="shared" ref="CB87:CG87" si="217">AE87</f>
        <v>2721</v>
      </c>
      <c r="CC87" s="92">
        <f t="shared" si="217"/>
        <v>2713</v>
      </c>
      <c r="CD87" s="92">
        <f t="shared" si="217"/>
        <v>2713</v>
      </c>
      <c r="CE87" s="92">
        <f t="shared" si="217"/>
        <v>223</v>
      </c>
      <c r="CF87" s="92">
        <f t="shared" si="217"/>
        <v>222</v>
      </c>
      <c r="CG87" s="92">
        <f t="shared" si="217"/>
        <v>223</v>
      </c>
      <c r="CH87" s="92">
        <f t="shared" si="214"/>
        <v>1890</v>
      </c>
      <c r="CI87" s="92">
        <f t="shared" si="214"/>
        <v>1259</v>
      </c>
      <c r="CJ87" s="92">
        <f t="shared" si="214"/>
        <v>1890</v>
      </c>
      <c r="CK87" s="115">
        <v>304</v>
      </c>
      <c r="CL87" s="87">
        <v>5755</v>
      </c>
      <c r="CM87" s="92">
        <v>1244</v>
      </c>
      <c r="CN87" s="92">
        <v>5756</v>
      </c>
      <c r="CO87" s="92">
        <v>3410</v>
      </c>
      <c r="CP87" s="92">
        <v>129889</v>
      </c>
      <c r="CQ87" s="92">
        <v>8959</v>
      </c>
      <c r="CR87" s="92">
        <v>30956</v>
      </c>
      <c r="CS87" s="92">
        <v>84181</v>
      </c>
      <c r="CT87" s="92">
        <v>90609</v>
      </c>
      <c r="CU87" s="92">
        <v>5288</v>
      </c>
      <c r="CV87" s="92">
        <v>14480</v>
      </c>
      <c r="CW87" s="99">
        <f t="shared" si="8"/>
        <v>100</v>
      </c>
      <c r="CX87" s="87">
        <f t="shared" si="9"/>
        <v>10</v>
      </c>
      <c r="CY87" s="99">
        <f t="shared" si="10"/>
        <v>100</v>
      </c>
      <c r="CZ87" s="87" t="str">
        <f t="shared" si="11"/>
        <v>30</v>
      </c>
      <c r="DA87" s="99">
        <f t="shared" si="12"/>
        <v>95</v>
      </c>
      <c r="DB87" s="87" t="str">
        <f t="shared" si="13"/>
        <v>30</v>
      </c>
      <c r="DC87" s="99">
        <f t="shared" si="14"/>
        <v>85</v>
      </c>
      <c r="DD87" s="99" t="str">
        <f t="shared" si="15"/>
        <v>30</v>
      </c>
      <c r="DE87" s="99">
        <f t="shared" si="211"/>
        <v>5</v>
      </c>
      <c r="DF87" s="87" t="str">
        <f t="shared" si="16"/>
        <v>0</v>
      </c>
      <c r="DG87" s="99">
        <f t="shared" si="212"/>
        <v>22</v>
      </c>
      <c r="DH87" s="87" t="str">
        <f t="shared" si="17"/>
        <v>10</v>
      </c>
      <c r="DI87" s="99">
        <f t="shared" si="213"/>
        <v>3</v>
      </c>
      <c r="DJ87" s="87" t="str">
        <f t="shared" si="18"/>
        <v>0</v>
      </c>
      <c r="DK87" s="99">
        <f t="shared" si="19"/>
        <v>22</v>
      </c>
      <c r="DL87" s="87" t="str">
        <f t="shared" si="20"/>
        <v>10</v>
      </c>
      <c r="DM87" s="99">
        <f t="shared" si="21"/>
        <v>95</v>
      </c>
      <c r="DN87" s="87" t="str">
        <f t="shared" si="56"/>
        <v>50</v>
      </c>
      <c r="DO87" s="99">
        <f t="shared" si="22"/>
        <v>93</v>
      </c>
      <c r="DP87" s="87" t="str">
        <f t="shared" si="23"/>
        <v>30</v>
      </c>
      <c r="DQ87" s="99">
        <f t="shared" si="24"/>
        <v>37</v>
      </c>
      <c r="DR87" s="87" t="str">
        <f t="shared" si="25"/>
        <v>10</v>
      </c>
      <c r="DS87" s="87">
        <f t="shared" si="26"/>
        <v>210</v>
      </c>
      <c r="DT87" s="96">
        <v>91317</v>
      </c>
      <c r="DU87" s="92">
        <v>0</v>
      </c>
      <c r="DV87" s="92">
        <v>624600</v>
      </c>
      <c r="DW87" s="92">
        <v>0</v>
      </c>
      <c r="DX87" s="92">
        <v>31791</v>
      </c>
      <c r="DY87" s="99">
        <f t="shared" si="27"/>
        <v>17</v>
      </c>
      <c r="DZ87" s="100" t="str">
        <f t="shared" si="28"/>
        <v>10</v>
      </c>
      <c r="EA87" s="99">
        <v>100</v>
      </c>
      <c r="EB87" s="100" t="str">
        <f t="shared" si="30"/>
        <v>20</v>
      </c>
      <c r="EC87" s="99">
        <f t="shared" si="208"/>
        <v>5</v>
      </c>
      <c r="ED87" s="92" t="str">
        <f t="shared" si="32"/>
        <v>0</v>
      </c>
      <c r="EE87" s="100">
        <f t="shared" si="33"/>
        <v>30</v>
      </c>
      <c r="EF87" s="87">
        <f t="shared" si="34"/>
        <v>240</v>
      </c>
      <c r="EG87" s="110">
        <v>348311</v>
      </c>
      <c r="EH87" s="87">
        <v>4723730</v>
      </c>
      <c r="EI87" s="103">
        <f t="shared" si="35"/>
        <v>7374</v>
      </c>
      <c r="EJ87" s="104" t="str">
        <f t="shared" si="36"/>
        <v>30</v>
      </c>
      <c r="EK87" s="109">
        <v>0</v>
      </c>
      <c r="EL87" s="100" t="str">
        <f t="shared" si="37"/>
        <v>0</v>
      </c>
      <c r="EM87" s="106">
        <v>5</v>
      </c>
      <c r="EN87" s="99">
        <f t="shared" si="38"/>
        <v>1</v>
      </c>
      <c r="EO87" s="100" t="str">
        <f t="shared" si="39"/>
        <v>0</v>
      </c>
      <c r="EP87" s="106">
        <v>31</v>
      </c>
      <c r="EQ87" s="99">
        <f t="shared" si="40"/>
        <v>100</v>
      </c>
      <c r="ER87" s="100">
        <f t="shared" si="41"/>
        <v>10</v>
      </c>
      <c r="ES87" s="106">
        <v>383</v>
      </c>
      <c r="ET87" s="99">
        <f t="shared" si="42"/>
        <v>90</v>
      </c>
      <c r="EU87" s="100" t="str">
        <f t="shared" si="43"/>
        <v>45</v>
      </c>
      <c r="EV87" s="106">
        <v>451</v>
      </c>
      <c r="EW87" s="99">
        <f t="shared" si="44"/>
        <v>99</v>
      </c>
      <c r="EX87" s="100" t="str">
        <f t="shared" si="45"/>
        <v>50</v>
      </c>
      <c r="EY87" s="107">
        <v>0</v>
      </c>
      <c r="EZ87" s="92" t="str">
        <f t="shared" si="46"/>
        <v>0</v>
      </c>
      <c r="FA87" s="107">
        <v>0</v>
      </c>
      <c r="FB87" s="92" t="str">
        <f t="shared" si="47"/>
        <v>0</v>
      </c>
      <c r="FC87" s="107">
        <v>0</v>
      </c>
      <c r="FD87" s="92" t="str">
        <f t="shared" si="48"/>
        <v>0</v>
      </c>
      <c r="FE87" s="100">
        <f t="shared" si="49"/>
        <v>30</v>
      </c>
      <c r="FF87" s="100">
        <f t="shared" si="50"/>
        <v>105</v>
      </c>
      <c r="FG87" s="100">
        <f t="shared" si="51"/>
        <v>135</v>
      </c>
      <c r="FH87" s="108">
        <f t="shared" si="52"/>
        <v>375</v>
      </c>
      <c r="FI87" s="86"/>
      <c r="FJ87" s="116"/>
    </row>
    <row r="88" spans="1:166" s="66" customFormat="1" ht="14.25" customHeight="1" x14ac:dyDescent="0.3">
      <c r="A88" s="67"/>
      <c r="B88" s="67"/>
      <c r="C88" s="68"/>
      <c r="D88" s="50"/>
      <c r="E88" s="69"/>
      <c r="F88" s="69"/>
      <c r="G88" s="70"/>
      <c r="H88" s="70"/>
      <c r="I88" s="69"/>
      <c r="J88" s="71"/>
      <c r="K88" s="71"/>
      <c r="L88" s="71"/>
      <c r="M88" s="71"/>
      <c r="N88" s="71"/>
      <c r="O88" s="71"/>
      <c r="P88" s="72"/>
      <c r="Q88" s="73"/>
      <c r="R88" s="73"/>
      <c r="S88" s="73"/>
      <c r="T88" s="73"/>
      <c r="U88" s="73"/>
      <c r="V88" s="73"/>
      <c r="W88" s="73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3"/>
      <c r="AI88" s="72"/>
      <c r="AJ88" s="72"/>
      <c r="AK88" s="72"/>
      <c r="AL88" s="74"/>
      <c r="AM88" s="74"/>
      <c r="AN88" s="74"/>
      <c r="AO88" s="75"/>
      <c r="AP88" s="74"/>
      <c r="AQ88" s="74"/>
      <c r="AR88" s="74"/>
      <c r="AS88" s="74"/>
      <c r="AT88" s="74"/>
      <c r="AU88" s="76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7"/>
      <c r="BR88" s="77"/>
      <c r="BS88" s="77"/>
      <c r="BT88" s="77"/>
      <c r="BU88" s="77"/>
      <c r="BV88" s="77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50"/>
      <c r="CL88" s="69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8"/>
      <c r="CX88" s="69"/>
      <c r="CY88" s="78"/>
      <c r="CZ88" s="69"/>
      <c r="DA88" s="78"/>
      <c r="DB88" s="69"/>
      <c r="DC88" s="78"/>
      <c r="DD88" s="78"/>
      <c r="DE88" s="78"/>
      <c r="DF88" s="69"/>
      <c r="DG88" s="78"/>
      <c r="DH88" s="69"/>
      <c r="DI88" s="78"/>
      <c r="DJ88" s="69"/>
      <c r="DK88" s="78"/>
      <c r="DL88" s="69"/>
      <c r="DM88" s="78"/>
      <c r="DN88" s="69"/>
      <c r="DO88" s="78"/>
      <c r="DP88" s="69"/>
      <c r="DQ88" s="79"/>
      <c r="DR88" s="69"/>
      <c r="DS88" s="69"/>
      <c r="DT88" s="49"/>
      <c r="DU88" s="74"/>
      <c r="DV88" s="74"/>
      <c r="DW88" s="74"/>
      <c r="DX88" s="74"/>
      <c r="DY88" s="79"/>
      <c r="DZ88" s="80"/>
      <c r="EA88" s="79"/>
      <c r="EB88" s="80"/>
      <c r="EC88" s="79"/>
      <c r="ED88" s="74"/>
      <c r="EE88" s="80"/>
      <c r="EF88" s="69"/>
      <c r="EG88" s="81"/>
      <c r="EH88" s="69"/>
      <c r="EI88" s="79"/>
      <c r="EJ88" s="74"/>
      <c r="EK88" s="77"/>
      <c r="EL88" s="82"/>
      <c r="EM88" s="83"/>
      <c r="EN88" s="78"/>
      <c r="EO88" s="82"/>
      <c r="EP88" s="83"/>
      <c r="EQ88" s="78"/>
      <c r="ER88" s="82"/>
      <c r="ES88" s="83"/>
      <c r="ET88" s="78"/>
      <c r="EU88" s="82"/>
      <c r="EV88" s="83"/>
      <c r="EW88" s="78"/>
      <c r="EX88" s="82"/>
      <c r="EY88" s="77"/>
      <c r="EZ88" s="74"/>
      <c r="FA88" s="77"/>
      <c r="FB88" s="74"/>
      <c r="FC88" s="77"/>
      <c r="FD88" s="74"/>
      <c r="FE88" s="80"/>
      <c r="FF88" s="80"/>
      <c r="FG88" s="80"/>
      <c r="FH88" s="84"/>
    </row>
    <row r="89" spans="1:166" ht="15.75" customHeight="1" x14ac:dyDescent="0.25">
      <c r="A89" s="44" t="s">
        <v>411</v>
      </c>
    </row>
    <row r="90" spans="1:166" ht="15.75" customHeight="1" x14ac:dyDescent="0.25">
      <c r="A90" s="64" t="s">
        <v>429</v>
      </c>
    </row>
  </sheetData>
  <autoFilter ref="A3:FH90" xr:uid="{06D9D90B-5BBE-4417-AAC3-F8C817089348}"/>
  <customSheetViews>
    <customSheetView guid="{7909643F-CD65-4598-A45E-1CA4408D5933}" filter="1" showAutoFilter="1">
      <pageMargins left="0.7" right="0.7" top="0.75" bottom="0.75" header="0.3" footer="0.3"/>
      <autoFilter ref="A3:FA89" xr:uid="{00000000-0000-0000-0000-000000000000}"/>
    </customSheetView>
    <customSheetView guid="{EEC2C163-8EFB-438F-94A1-206C497709FA}" filter="1" showAutoFilter="1">
      <pageMargins left="0.7" right="0.7" top="0.75" bottom="0.75" header="0.3" footer="0.3"/>
      <autoFilter ref="A3:FA89" xr:uid="{00000000-0000-0000-0000-000000000000}"/>
    </customSheetView>
  </customSheetViews>
  <mergeCells count="64">
    <mergeCell ref="EU1:EU2"/>
    <mergeCell ref="EP1:EP2"/>
    <mergeCell ref="EQ1:EQ2"/>
    <mergeCell ref="ER1:ER2"/>
    <mergeCell ref="ES1:ES2"/>
    <mergeCell ref="ET1:ET2"/>
    <mergeCell ref="EK1:EK2"/>
    <mergeCell ref="EL1:EL2"/>
    <mergeCell ref="EM1:EM2"/>
    <mergeCell ref="EN1:EN2"/>
    <mergeCell ref="EO1:EO2"/>
    <mergeCell ref="EF1:EF2"/>
    <mergeCell ref="EG1:EG2"/>
    <mergeCell ref="EH1:EH2"/>
    <mergeCell ref="EI1:EI2"/>
    <mergeCell ref="EJ1:EJ2"/>
    <mergeCell ref="DT1:DX1"/>
    <mergeCell ref="DY1:DZ1"/>
    <mergeCell ref="EA1:EB1"/>
    <mergeCell ref="EC1:ED1"/>
    <mergeCell ref="EE1:EE2"/>
    <mergeCell ref="DK1:DL1"/>
    <mergeCell ref="DM1:DN1"/>
    <mergeCell ref="DO1:DP1"/>
    <mergeCell ref="DQ1:DR1"/>
    <mergeCell ref="DS1:DS2"/>
    <mergeCell ref="DA1:DB1"/>
    <mergeCell ref="DC1:DD1"/>
    <mergeCell ref="DE1:DF1"/>
    <mergeCell ref="DG1:DH1"/>
    <mergeCell ref="DI1:DJ1"/>
    <mergeCell ref="BW2:CJ2"/>
    <mergeCell ref="CS1:CT1"/>
    <mergeCell ref="CU1:CV1"/>
    <mergeCell ref="CW1:CX1"/>
    <mergeCell ref="CY1:CZ1"/>
    <mergeCell ref="BW1:CJ1"/>
    <mergeCell ref="CK1:CL1"/>
    <mergeCell ref="CM1:CN1"/>
    <mergeCell ref="CO1:CP1"/>
    <mergeCell ref="CQ1:CR1"/>
    <mergeCell ref="P1:W2"/>
    <mergeCell ref="X1:AK2"/>
    <mergeCell ref="D2:H2"/>
    <mergeCell ref="AL1:AT2"/>
    <mergeCell ref="AU1:BV2"/>
    <mergeCell ref="A1:A2"/>
    <mergeCell ref="B1:B2"/>
    <mergeCell ref="C1:C2"/>
    <mergeCell ref="D1:I1"/>
    <mergeCell ref="J1:O2"/>
    <mergeCell ref="FH1:FH2"/>
    <mergeCell ref="EV1:EV2"/>
    <mergeCell ref="EW1:EW2"/>
    <mergeCell ref="EX1:EX2"/>
    <mergeCell ref="EY1:EY2"/>
    <mergeCell ref="EZ1:EZ2"/>
    <mergeCell ref="FA1:FA2"/>
    <mergeCell ref="FB1:FB2"/>
    <mergeCell ref="FC1:FC2"/>
    <mergeCell ref="FD1:FD2"/>
    <mergeCell ref="FE1:FE2"/>
    <mergeCell ref="FF1:FF2"/>
    <mergeCell ref="FG1:F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9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2.6640625" defaultRowHeight="15.75" customHeight="1" x14ac:dyDescent="0.25"/>
  <cols>
    <col min="1" max="1" width="5" customWidth="1"/>
    <col min="2" max="2" width="7.88671875" customWidth="1"/>
    <col min="3" max="3" width="26.6640625" customWidth="1"/>
    <col min="4" max="4" width="13.44140625" customWidth="1"/>
    <col min="5" max="5" width="10.33203125" customWidth="1"/>
    <col min="6" max="6" width="12.6640625" customWidth="1"/>
    <col min="7" max="7" width="9.109375" customWidth="1"/>
    <col min="8" max="8" width="13.44140625" customWidth="1"/>
    <col min="9" max="9" width="13.6640625" customWidth="1"/>
    <col min="10" max="10" width="14" customWidth="1"/>
    <col min="11" max="11" width="7.109375" customWidth="1"/>
  </cols>
  <sheetData>
    <row r="1" spans="1:16" ht="15.75" customHeight="1" x14ac:dyDescent="0.25">
      <c r="A1" s="3"/>
      <c r="B1" s="4"/>
      <c r="C1" s="3"/>
      <c r="D1" s="156" t="s">
        <v>390</v>
      </c>
      <c r="E1" s="157"/>
      <c r="F1" s="157"/>
      <c r="G1" s="158"/>
      <c r="H1" s="159" t="s">
        <v>391</v>
      </c>
      <c r="I1" s="157"/>
      <c r="J1" s="157"/>
      <c r="K1" s="158"/>
      <c r="L1" s="1"/>
      <c r="M1" s="1"/>
      <c r="N1" s="1"/>
      <c r="O1" s="1"/>
      <c r="P1" s="1"/>
    </row>
    <row r="2" spans="1:16" ht="47.25" customHeight="1" x14ac:dyDescent="0.25">
      <c r="A2" s="1" t="s">
        <v>0</v>
      </c>
      <c r="B2" s="10"/>
      <c r="C2" s="2" t="s">
        <v>392</v>
      </c>
      <c r="D2" s="11" t="s">
        <v>393</v>
      </c>
      <c r="E2" s="11" t="s">
        <v>394</v>
      </c>
      <c r="F2" s="11" t="s">
        <v>395</v>
      </c>
      <c r="G2" s="11" t="s">
        <v>16</v>
      </c>
      <c r="H2" s="3" t="s">
        <v>396</v>
      </c>
      <c r="I2" s="3" t="s">
        <v>397</v>
      </c>
      <c r="J2" s="3" t="s">
        <v>395</v>
      </c>
      <c r="K2" s="3" t="s">
        <v>16</v>
      </c>
      <c r="L2" s="1"/>
      <c r="M2" s="1"/>
      <c r="N2" s="1"/>
      <c r="O2" s="1"/>
      <c r="P2" s="1"/>
    </row>
    <row r="3" spans="1:16" ht="16.5" customHeight="1" x14ac:dyDescent="0.25">
      <c r="A3" s="12"/>
      <c r="B3" s="13"/>
      <c r="C3" s="14"/>
      <c r="D3" s="15"/>
      <c r="E3" s="15"/>
      <c r="F3" s="16"/>
      <c r="G3" s="17"/>
      <c r="H3" s="12"/>
      <c r="I3" s="12"/>
      <c r="J3" s="18"/>
      <c r="K3" s="13"/>
      <c r="L3" s="19"/>
      <c r="M3" s="19"/>
      <c r="N3" s="19"/>
      <c r="O3" s="19"/>
      <c r="P3" s="19"/>
    </row>
    <row r="4" spans="1:16" ht="1.5" customHeight="1" x14ac:dyDescent="0.3">
      <c r="A4" s="20">
        <v>1</v>
      </c>
      <c r="B4" s="21" t="s">
        <v>122</v>
      </c>
      <c r="C4" s="22" t="s">
        <v>123</v>
      </c>
      <c r="D4" s="23">
        <v>7322</v>
      </c>
      <c r="E4" s="23">
        <v>4199</v>
      </c>
      <c r="F4" s="24">
        <f t="shared" ref="F4:F88" si="0">ROUND(IFERROR(D4/(D4+E4)*100,0),0)</f>
        <v>64</v>
      </c>
      <c r="G4" s="25" t="str">
        <f t="shared" ref="G4:G88" si="1">IF(AND(F4&lt;=100,F4&gt;80),"10",IF(AND(F4&lt;=80,F4&gt;60),"8",IF(AND(F4&lt;=60,F4&gt;40),"6",IF(AND(F4&lt;=40,F4&gt;20),"4",IF(AND(F4&lt;=20,F4&gt;10),"3",IF(AND(F4&lt;=10,F4&gt;4),"2",IF(AND(F4&lt;=4,F4&gt;=1),"1",IF(AND(F4&lt;1, F4&gt;=0),"0"))))))))</f>
        <v>8</v>
      </c>
      <c r="H4" s="5">
        <v>1033</v>
      </c>
      <c r="I4" s="5">
        <v>4188</v>
      </c>
      <c r="J4" s="26">
        <f t="shared" ref="J4:J88" si="2">ROUND(IFERROR(H4/(H4+I4)*100,0),0)</f>
        <v>20</v>
      </c>
      <c r="K4" s="6" t="str">
        <f t="shared" ref="K4:K88" si="3">IF(AND(J4&lt;=100,J4&gt;80),"10",IF(AND(J4&lt;=80,J4&gt;60),"8",IF(AND(J4&lt;=60,J4&gt;40),"6",IF(AND(J4&lt;=40,J4&gt;20),"4",IF(AND(J4&lt;=20,J4&gt;10),"3",IF(AND(J4&lt;=10,J4&gt;4),"2",IF(AND(J4&lt;=4,J4&gt;=1),"1",IF(AND(J4&lt;1, J4&gt;=0),"0"))))))))</f>
        <v>3</v>
      </c>
      <c r="L4" s="27"/>
      <c r="M4" s="27"/>
      <c r="N4" s="27"/>
      <c r="O4" s="27"/>
      <c r="P4" s="27"/>
    </row>
    <row r="5" spans="1:16" ht="14.4" x14ac:dyDescent="0.3">
      <c r="A5" s="20">
        <v>2</v>
      </c>
      <c r="B5" s="8" t="s">
        <v>125</v>
      </c>
      <c r="C5" s="22" t="s">
        <v>126</v>
      </c>
      <c r="D5" s="23">
        <v>10124</v>
      </c>
      <c r="E5" s="23">
        <v>1498</v>
      </c>
      <c r="F5" s="24">
        <f t="shared" si="0"/>
        <v>87</v>
      </c>
      <c r="G5" s="25" t="str">
        <f t="shared" si="1"/>
        <v>10</v>
      </c>
      <c r="H5" s="5">
        <v>336</v>
      </c>
      <c r="I5" s="5">
        <v>1494</v>
      </c>
      <c r="J5" s="26">
        <f t="shared" si="2"/>
        <v>18</v>
      </c>
      <c r="K5" s="6" t="str">
        <f t="shared" si="3"/>
        <v>3</v>
      </c>
      <c r="L5" s="27"/>
      <c r="M5" s="27"/>
      <c r="N5" s="27"/>
      <c r="O5" s="27"/>
      <c r="P5" s="27"/>
    </row>
    <row r="6" spans="1:16" ht="14.4" x14ac:dyDescent="0.3">
      <c r="A6" s="20">
        <v>3</v>
      </c>
      <c r="B6" s="21" t="s">
        <v>125</v>
      </c>
      <c r="C6" s="22" t="s">
        <v>128</v>
      </c>
      <c r="D6" s="23">
        <v>10326</v>
      </c>
      <c r="E6" s="23">
        <v>1476</v>
      </c>
      <c r="F6" s="24">
        <f t="shared" si="0"/>
        <v>87</v>
      </c>
      <c r="G6" s="25" t="str">
        <f t="shared" si="1"/>
        <v>10</v>
      </c>
      <c r="H6" s="5">
        <v>624</v>
      </c>
      <c r="I6" s="5">
        <v>1472</v>
      </c>
      <c r="J6" s="26">
        <f t="shared" si="2"/>
        <v>30</v>
      </c>
      <c r="K6" s="6" t="str">
        <f t="shared" si="3"/>
        <v>4</v>
      </c>
      <c r="L6" s="27"/>
      <c r="M6" s="27"/>
      <c r="N6" s="27"/>
      <c r="O6" s="27"/>
      <c r="P6" s="27"/>
    </row>
    <row r="7" spans="1:16" ht="14.4" x14ac:dyDescent="0.3">
      <c r="A7" s="28">
        <v>4</v>
      </c>
      <c r="B7" s="29" t="s">
        <v>130</v>
      </c>
      <c r="C7" s="22" t="s">
        <v>131</v>
      </c>
      <c r="D7" s="23">
        <v>1506</v>
      </c>
      <c r="E7" s="23">
        <v>28</v>
      </c>
      <c r="F7" s="24">
        <f t="shared" si="0"/>
        <v>98</v>
      </c>
      <c r="G7" s="25" t="str">
        <f t="shared" si="1"/>
        <v>10</v>
      </c>
      <c r="H7" s="5">
        <v>13</v>
      </c>
      <c r="I7" s="5">
        <v>27</v>
      </c>
      <c r="J7" s="26">
        <f t="shared" si="2"/>
        <v>33</v>
      </c>
      <c r="K7" s="6" t="str">
        <f t="shared" si="3"/>
        <v>4</v>
      </c>
      <c r="L7" s="27"/>
      <c r="M7" s="27"/>
      <c r="N7" s="27"/>
      <c r="O7" s="27"/>
      <c r="P7" s="27"/>
    </row>
    <row r="8" spans="1:16" ht="14.4" x14ac:dyDescent="0.3">
      <c r="A8" s="20">
        <v>5</v>
      </c>
      <c r="B8" s="21" t="s">
        <v>122</v>
      </c>
      <c r="C8" s="22" t="s">
        <v>134</v>
      </c>
      <c r="D8" s="23">
        <v>1684</v>
      </c>
      <c r="E8" s="23">
        <v>2827</v>
      </c>
      <c r="F8" s="24">
        <f t="shared" si="0"/>
        <v>37</v>
      </c>
      <c r="G8" s="25" t="str">
        <f t="shared" si="1"/>
        <v>4</v>
      </c>
      <c r="H8" s="5">
        <v>456</v>
      </c>
      <c r="I8" s="5">
        <v>2824</v>
      </c>
      <c r="J8" s="26">
        <f t="shared" si="2"/>
        <v>14</v>
      </c>
      <c r="K8" s="6" t="str">
        <f t="shared" si="3"/>
        <v>3</v>
      </c>
      <c r="L8" s="27"/>
      <c r="M8" s="27"/>
      <c r="N8" s="27"/>
      <c r="O8" s="27"/>
      <c r="P8" s="27"/>
    </row>
    <row r="9" spans="1:16" ht="14.4" x14ac:dyDescent="0.3">
      <c r="A9" s="28">
        <v>6</v>
      </c>
      <c r="B9" s="29" t="s">
        <v>125</v>
      </c>
      <c r="C9" s="22" t="s">
        <v>137</v>
      </c>
      <c r="D9" s="23">
        <v>1837</v>
      </c>
      <c r="E9" s="23">
        <v>1100</v>
      </c>
      <c r="F9" s="24">
        <f t="shared" si="0"/>
        <v>63</v>
      </c>
      <c r="G9" s="25" t="str">
        <f t="shared" si="1"/>
        <v>8</v>
      </c>
      <c r="H9" s="5">
        <v>434</v>
      </c>
      <c r="I9" s="5">
        <v>1099</v>
      </c>
      <c r="J9" s="26">
        <f t="shared" si="2"/>
        <v>28</v>
      </c>
      <c r="K9" s="6" t="str">
        <f t="shared" si="3"/>
        <v>4</v>
      </c>
      <c r="L9" s="27"/>
      <c r="M9" s="27"/>
      <c r="N9" s="27"/>
      <c r="O9" s="27"/>
      <c r="P9" s="27"/>
    </row>
    <row r="10" spans="1:16" ht="14.4" x14ac:dyDescent="0.3">
      <c r="A10" s="20">
        <v>7</v>
      </c>
      <c r="B10" s="21" t="s">
        <v>139</v>
      </c>
      <c r="C10" s="22" t="s">
        <v>140</v>
      </c>
      <c r="D10" s="23">
        <v>4122</v>
      </c>
      <c r="E10" s="23">
        <v>165</v>
      </c>
      <c r="F10" s="24">
        <f t="shared" si="0"/>
        <v>96</v>
      </c>
      <c r="G10" s="25" t="str">
        <f t="shared" si="1"/>
        <v>10</v>
      </c>
      <c r="H10" s="5">
        <v>270</v>
      </c>
      <c r="I10" s="5">
        <v>162</v>
      </c>
      <c r="J10" s="26">
        <f t="shared" si="2"/>
        <v>63</v>
      </c>
      <c r="K10" s="6" t="str">
        <f t="shared" si="3"/>
        <v>8</v>
      </c>
      <c r="L10" s="27"/>
      <c r="M10" s="27"/>
      <c r="N10" s="27"/>
      <c r="O10" s="27"/>
      <c r="P10" s="27"/>
    </row>
    <row r="11" spans="1:16" ht="14.4" x14ac:dyDescent="0.3">
      <c r="A11" s="20">
        <v>8</v>
      </c>
      <c r="B11" s="21" t="s">
        <v>139</v>
      </c>
      <c r="C11" s="22" t="s">
        <v>142</v>
      </c>
      <c r="D11" s="23">
        <v>10987</v>
      </c>
      <c r="E11" s="23">
        <v>385</v>
      </c>
      <c r="F11" s="24">
        <f t="shared" si="0"/>
        <v>97</v>
      </c>
      <c r="G11" s="25" t="str">
        <f t="shared" si="1"/>
        <v>10</v>
      </c>
      <c r="H11" s="5">
        <v>84</v>
      </c>
      <c r="I11" s="5">
        <v>382</v>
      </c>
      <c r="J11" s="26">
        <f t="shared" si="2"/>
        <v>18</v>
      </c>
      <c r="K11" s="6" t="str">
        <f t="shared" si="3"/>
        <v>3</v>
      </c>
      <c r="L11" s="27"/>
      <c r="M11" s="27"/>
      <c r="N11" s="27"/>
      <c r="O11" s="27"/>
      <c r="P11" s="27"/>
    </row>
    <row r="12" spans="1:16" ht="14.4" x14ac:dyDescent="0.3">
      <c r="A12" s="20">
        <v>9</v>
      </c>
      <c r="B12" s="21" t="s">
        <v>122</v>
      </c>
      <c r="C12" s="22" t="s">
        <v>146</v>
      </c>
      <c r="D12" s="23">
        <v>1969</v>
      </c>
      <c r="E12" s="23">
        <v>656</v>
      </c>
      <c r="F12" s="24">
        <f t="shared" si="0"/>
        <v>75</v>
      </c>
      <c r="G12" s="25" t="str">
        <f t="shared" si="1"/>
        <v>8</v>
      </c>
      <c r="H12" s="5">
        <v>109</v>
      </c>
      <c r="I12" s="5">
        <v>649</v>
      </c>
      <c r="J12" s="26">
        <f t="shared" si="2"/>
        <v>14</v>
      </c>
      <c r="K12" s="6" t="str">
        <f t="shared" si="3"/>
        <v>3</v>
      </c>
      <c r="L12" s="27"/>
      <c r="M12" s="27"/>
      <c r="N12" s="27"/>
      <c r="O12" s="27"/>
      <c r="P12" s="27"/>
    </row>
    <row r="13" spans="1:16" ht="14.4" x14ac:dyDescent="0.3">
      <c r="A13" s="28">
        <v>10</v>
      </c>
      <c r="B13" s="29" t="s">
        <v>148</v>
      </c>
      <c r="C13" s="22" t="s">
        <v>149</v>
      </c>
      <c r="D13" s="23">
        <v>5713</v>
      </c>
      <c r="E13" s="23">
        <v>611</v>
      </c>
      <c r="F13" s="24">
        <f t="shared" si="0"/>
        <v>90</v>
      </c>
      <c r="G13" s="25" t="str">
        <f t="shared" si="1"/>
        <v>10</v>
      </c>
      <c r="H13" s="5">
        <v>376</v>
      </c>
      <c r="I13" s="5">
        <v>608</v>
      </c>
      <c r="J13" s="26">
        <f t="shared" si="2"/>
        <v>38</v>
      </c>
      <c r="K13" s="6" t="str">
        <f t="shared" si="3"/>
        <v>4</v>
      </c>
      <c r="L13" s="27"/>
      <c r="M13" s="27"/>
      <c r="N13" s="27"/>
      <c r="O13" s="27"/>
      <c r="P13" s="27"/>
    </row>
    <row r="14" spans="1:16" ht="14.4" x14ac:dyDescent="0.3">
      <c r="A14" s="20">
        <v>11</v>
      </c>
      <c r="B14" s="21" t="s">
        <v>122</v>
      </c>
      <c r="C14" s="22" t="s">
        <v>151</v>
      </c>
      <c r="D14" s="23">
        <v>5439</v>
      </c>
      <c r="E14" s="23">
        <v>1146</v>
      </c>
      <c r="F14" s="24">
        <f t="shared" si="0"/>
        <v>83</v>
      </c>
      <c r="G14" s="25" t="str">
        <f t="shared" si="1"/>
        <v>10</v>
      </c>
      <c r="H14" s="5">
        <v>263</v>
      </c>
      <c r="I14" s="5">
        <v>1142</v>
      </c>
      <c r="J14" s="26">
        <f t="shared" si="2"/>
        <v>19</v>
      </c>
      <c r="K14" s="6" t="str">
        <f t="shared" si="3"/>
        <v>3</v>
      </c>
      <c r="L14" s="27"/>
      <c r="M14" s="27"/>
      <c r="N14" s="27"/>
      <c r="O14" s="27"/>
      <c r="P14" s="27"/>
    </row>
    <row r="15" spans="1:16" ht="27.6" x14ac:dyDescent="0.3">
      <c r="A15" s="20">
        <v>12</v>
      </c>
      <c r="B15" s="21" t="s">
        <v>154</v>
      </c>
      <c r="C15" s="22" t="s">
        <v>155</v>
      </c>
      <c r="D15" s="23">
        <v>36</v>
      </c>
      <c r="E15" s="23">
        <v>6</v>
      </c>
      <c r="F15" s="24">
        <f t="shared" si="0"/>
        <v>86</v>
      </c>
      <c r="G15" s="25" t="str">
        <f t="shared" si="1"/>
        <v>10</v>
      </c>
      <c r="H15" s="5">
        <v>0</v>
      </c>
      <c r="I15" s="5">
        <v>6</v>
      </c>
      <c r="J15" s="26">
        <f t="shared" si="2"/>
        <v>0</v>
      </c>
      <c r="K15" s="6" t="str">
        <f t="shared" si="3"/>
        <v>0</v>
      </c>
      <c r="L15" s="27"/>
      <c r="M15" s="27"/>
      <c r="N15" s="27"/>
      <c r="O15" s="27"/>
      <c r="P15" s="27"/>
    </row>
    <row r="16" spans="1:16" ht="14.4" x14ac:dyDescent="0.3">
      <c r="A16" s="20">
        <v>13</v>
      </c>
      <c r="B16" s="21" t="s">
        <v>148</v>
      </c>
      <c r="C16" s="22" t="s">
        <v>157</v>
      </c>
      <c r="D16" s="23">
        <v>4872</v>
      </c>
      <c r="E16" s="23">
        <v>72</v>
      </c>
      <c r="F16" s="24">
        <f t="shared" si="0"/>
        <v>99</v>
      </c>
      <c r="G16" s="25" t="str">
        <f t="shared" si="1"/>
        <v>10</v>
      </c>
      <c r="H16" s="5">
        <v>0</v>
      </c>
      <c r="I16" s="5">
        <v>72</v>
      </c>
      <c r="J16" s="26">
        <f t="shared" si="2"/>
        <v>0</v>
      </c>
      <c r="K16" s="6" t="str">
        <f t="shared" si="3"/>
        <v>0</v>
      </c>
      <c r="L16" s="27"/>
      <c r="M16" s="27"/>
      <c r="N16" s="27"/>
      <c r="O16" s="27"/>
      <c r="P16" s="27"/>
    </row>
    <row r="17" spans="1:16" ht="14.4" x14ac:dyDescent="0.3">
      <c r="A17" s="28">
        <v>14</v>
      </c>
      <c r="B17" s="29" t="s">
        <v>122</v>
      </c>
      <c r="C17" s="22" t="s">
        <v>160</v>
      </c>
      <c r="D17" s="23">
        <v>3474</v>
      </c>
      <c r="E17" s="23">
        <v>767</v>
      </c>
      <c r="F17" s="24">
        <f t="shared" si="0"/>
        <v>82</v>
      </c>
      <c r="G17" s="25" t="str">
        <f t="shared" si="1"/>
        <v>10</v>
      </c>
      <c r="H17" s="5">
        <v>1258</v>
      </c>
      <c r="I17" s="5">
        <v>766</v>
      </c>
      <c r="J17" s="26">
        <f t="shared" si="2"/>
        <v>62</v>
      </c>
      <c r="K17" s="6" t="str">
        <f t="shared" si="3"/>
        <v>8</v>
      </c>
      <c r="L17" s="27"/>
      <c r="M17" s="27"/>
      <c r="N17" s="27"/>
      <c r="O17" s="27"/>
      <c r="P17" s="27"/>
    </row>
    <row r="18" spans="1:16" ht="14.4" x14ac:dyDescent="0.3">
      <c r="A18" s="20">
        <v>15</v>
      </c>
      <c r="B18" s="21" t="s">
        <v>162</v>
      </c>
      <c r="C18" s="22" t="s">
        <v>163</v>
      </c>
      <c r="D18" s="23">
        <v>2043</v>
      </c>
      <c r="E18" s="23">
        <v>479</v>
      </c>
      <c r="F18" s="24">
        <f t="shared" si="0"/>
        <v>81</v>
      </c>
      <c r="G18" s="25" t="str">
        <f t="shared" si="1"/>
        <v>10</v>
      </c>
      <c r="H18" s="5">
        <v>440</v>
      </c>
      <c r="I18" s="5">
        <v>475</v>
      </c>
      <c r="J18" s="26">
        <f t="shared" si="2"/>
        <v>48</v>
      </c>
      <c r="K18" s="6" t="str">
        <f t="shared" si="3"/>
        <v>6</v>
      </c>
      <c r="L18" s="27"/>
      <c r="M18" s="27"/>
      <c r="N18" s="27"/>
      <c r="O18" s="27"/>
      <c r="P18" s="27"/>
    </row>
    <row r="19" spans="1:16" ht="14.4" x14ac:dyDescent="0.3">
      <c r="A19" s="20">
        <v>16</v>
      </c>
      <c r="B19" s="21" t="s">
        <v>125</v>
      </c>
      <c r="C19" s="22" t="s">
        <v>166</v>
      </c>
      <c r="D19" s="23">
        <v>1731</v>
      </c>
      <c r="E19" s="23">
        <v>272</v>
      </c>
      <c r="F19" s="24">
        <f t="shared" si="0"/>
        <v>86</v>
      </c>
      <c r="G19" s="25" t="str">
        <f t="shared" si="1"/>
        <v>10</v>
      </c>
      <c r="H19" s="5">
        <v>1</v>
      </c>
      <c r="I19" s="5">
        <v>271</v>
      </c>
      <c r="J19" s="26">
        <f t="shared" si="2"/>
        <v>0</v>
      </c>
      <c r="K19" s="6" t="str">
        <f t="shared" si="3"/>
        <v>0</v>
      </c>
      <c r="L19" s="27"/>
      <c r="M19" s="27"/>
      <c r="N19" s="27"/>
      <c r="O19" s="27"/>
      <c r="P19" s="27"/>
    </row>
    <row r="20" spans="1:16" ht="14.4" x14ac:dyDescent="0.3">
      <c r="A20" s="20">
        <v>17</v>
      </c>
      <c r="B20" s="21" t="s">
        <v>139</v>
      </c>
      <c r="C20" s="22" t="s">
        <v>168</v>
      </c>
      <c r="D20" s="23">
        <v>1104</v>
      </c>
      <c r="E20" s="23">
        <v>249</v>
      </c>
      <c r="F20" s="24">
        <f t="shared" si="0"/>
        <v>82</v>
      </c>
      <c r="G20" s="25" t="str">
        <f t="shared" si="1"/>
        <v>10</v>
      </c>
      <c r="H20" s="5">
        <v>82</v>
      </c>
      <c r="I20" s="5">
        <v>249</v>
      </c>
      <c r="J20" s="26">
        <f t="shared" si="2"/>
        <v>25</v>
      </c>
      <c r="K20" s="6" t="str">
        <f t="shared" si="3"/>
        <v>4</v>
      </c>
      <c r="L20" s="27"/>
      <c r="M20" s="27"/>
      <c r="N20" s="27"/>
      <c r="O20" s="27"/>
      <c r="P20" s="27"/>
    </row>
    <row r="21" spans="1:16" ht="27.6" x14ac:dyDescent="0.3">
      <c r="A21" s="20">
        <v>18</v>
      </c>
      <c r="B21" s="21" t="s">
        <v>148</v>
      </c>
      <c r="C21" s="22" t="s">
        <v>171</v>
      </c>
      <c r="D21" s="23">
        <v>48</v>
      </c>
      <c r="E21" s="23">
        <v>4</v>
      </c>
      <c r="F21" s="24">
        <f t="shared" si="0"/>
        <v>92</v>
      </c>
      <c r="G21" s="25" t="str">
        <f t="shared" si="1"/>
        <v>10</v>
      </c>
      <c r="H21" s="5">
        <v>4</v>
      </c>
      <c r="I21" s="5">
        <v>4</v>
      </c>
      <c r="J21" s="26">
        <f t="shared" si="2"/>
        <v>50</v>
      </c>
      <c r="K21" s="6" t="str">
        <f t="shared" si="3"/>
        <v>6</v>
      </c>
      <c r="L21" s="27"/>
      <c r="M21" s="27"/>
      <c r="N21" s="27"/>
      <c r="O21" s="27"/>
      <c r="P21" s="27"/>
    </row>
    <row r="22" spans="1:16" ht="14.4" x14ac:dyDescent="0.3">
      <c r="A22" s="20">
        <v>19</v>
      </c>
      <c r="B22" s="21" t="s">
        <v>148</v>
      </c>
      <c r="C22" s="22" t="s">
        <v>175</v>
      </c>
      <c r="D22" s="23">
        <v>2196</v>
      </c>
      <c r="E22" s="23">
        <v>132</v>
      </c>
      <c r="F22" s="24">
        <f t="shared" si="0"/>
        <v>94</v>
      </c>
      <c r="G22" s="25" t="str">
        <f t="shared" si="1"/>
        <v>10</v>
      </c>
      <c r="H22" s="5">
        <v>8</v>
      </c>
      <c r="I22" s="5">
        <v>129</v>
      </c>
      <c r="J22" s="26">
        <f t="shared" si="2"/>
        <v>6</v>
      </c>
      <c r="K22" s="6" t="str">
        <f t="shared" si="3"/>
        <v>2</v>
      </c>
      <c r="L22" s="27"/>
      <c r="M22" s="27"/>
      <c r="N22" s="27"/>
      <c r="O22" s="27"/>
      <c r="P22" s="27"/>
    </row>
    <row r="23" spans="1:16" ht="14.4" x14ac:dyDescent="0.3">
      <c r="A23" s="20">
        <v>20</v>
      </c>
      <c r="B23" s="21" t="s">
        <v>162</v>
      </c>
      <c r="C23" s="22" t="s">
        <v>179</v>
      </c>
      <c r="D23" s="23">
        <v>419</v>
      </c>
      <c r="E23" s="23">
        <v>217</v>
      </c>
      <c r="F23" s="24">
        <f t="shared" si="0"/>
        <v>66</v>
      </c>
      <c r="G23" s="25" t="str">
        <f t="shared" si="1"/>
        <v>8</v>
      </c>
      <c r="H23" s="5">
        <v>6</v>
      </c>
      <c r="I23" s="5">
        <v>216</v>
      </c>
      <c r="J23" s="26">
        <f t="shared" si="2"/>
        <v>3</v>
      </c>
      <c r="K23" s="6" t="str">
        <f t="shared" si="3"/>
        <v>1</v>
      </c>
      <c r="L23" s="27"/>
      <c r="M23" s="27"/>
      <c r="N23" s="27"/>
      <c r="O23" s="27"/>
      <c r="P23" s="27"/>
    </row>
    <row r="24" spans="1:16" ht="14.4" x14ac:dyDescent="0.3">
      <c r="A24" s="20">
        <v>21</v>
      </c>
      <c r="B24" s="21" t="s">
        <v>183</v>
      </c>
      <c r="C24" s="22" t="s">
        <v>184</v>
      </c>
      <c r="D24" s="23">
        <v>121</v>
      </c>
      <c r="E24" s="23">
        <v>15</v>
      </c>
      <c r="F24" s="24">
        <f t="shared" si="0"/>
        <v>89</v>
      </c>
      <c r="G24" s="25" t="str">
        <f t="shared" si="1"/>
        <v>10</v>
      </c>
      <c r="H24" s="5">
        <v>7</v>
      </c>
      <c r="I24" s="5">
        <v>15</v>
      </c>
      <c r="J24" s="26">
        <f t="shared" si="2"/>
        <v>32</v>
      </c>
      <c r="K24" s="6" t="str">
        <f t="shared" si="3"/>
        <v>4</v>
      </c>
      <c r="L24" s="27"/>
      <c r="M24" s="27"/>
      <c r="N24" s="27"/>
      <c r="O24" s="27"/>
      <c r="P24" s="27"/>
    </row>
    <row r="25" spans="1:16" ht="14.4" x14ac:dyDescent="0.3">
      <c r="A25" s="20">
        <v>22</v>
      </c>
      <c r="B25" s="21" t="s">
        <v>148</v>
      </c>
      <c r="C25" s="22" t="s">
        <v>187</v>
      </c>
      <c r="D25" s="23">
        <v>1133</v>
      </c>
      <c r="E25" s="23">
        <v>191</v>
      </c>
      <c r="F25" s="24">
        <f t="shared" si="0"/>
        <v>86</v>
      </c>
      <c r="G25" s="25" t="str">
        <f t="shared" si="1"/>
        <v>10</v>
      </c>
      <c r="H25" s="5">
        <v>71</v>
      </c>
      <c r="I25" s="5">
        <v>191</v>
      </c>
      <c r="J25" s="26">
        <f t="shared" si="2"/>
        <v>27</v>
      </c>
      <c r="K25" s="6" t="str">
        <f t="shared" si="3"/>
        <v>4</v>
      </c>
      <c r="L25" s="27"/>
      <c r="M25" s="27"/>
      <c r="N25" s="27"/>
      <c r="O25" s="27"/>
      <c r="P25" s="27"/>
    </row>
    <row r="26" spans="1:16" ht="14.4" x14ac:dyDescent="0.3">
      <c r="A26" s="20">
        <v>23</v>
      </c>
      <c r="B26" s="21" t="s">
        <v>130</v>
      </c>
      <c r="C26" s="22" t="s">
        <v>190</v>
      </c>
      <c r="D26" s="23">
        <v>2710</v>
      </c>
      <c r="E26" s="23">
        <v>98</v>
      </c>
      <c r="F26" s="24">
        <f t="shared" si="0"/>
        <v>97</v>
      </c>
      <c r="G26" s="25" t="str">
        <f t="shared" si="1"/>
        <v>10</v>
      </c>
      <c r="H26" s="5">
        <v>0</v>
      </c>
      <c r="I26" s="5">
        <v>96</v>
      </c>
      <c r="J26" s="26">
        <f t="shared" si="2"/>
        <v>0</v>
      </c>
      <c r="K26" s="6" t="str">
        <f t="shared" si="3"/>
        <v>0</v>
      </c>
      <c r="L26" s="27"/>
      <c r="M26" s="27"/>
      <c r="N26" s="27"/>
      <c r="O26" s="27"/>
      <c r="P26" s="27"/>
    </row>
    <row r="27" spans="1:16" ht="14.4" x14ac:dyDescent="0.3">
      <c r="A27" s="20">
        <v>24</v>
      </c>
      <c r="B27" s="21" t="s">
        <v>125</v>
      </c>
      <c r="C27" s="22" t="s">
        <v>194</v>
      </c>
      <c r="D27" s="23">
        <v>901</v>
      </c>
      <c r="E27" s="23">
        <v>114</v>
      </c>
      <c r="F27" s="24">
        <f t="shared" si="0"/>
        <v>89</v>
      </c>
      <c r="G27" s="25" t="str">
        <f t="shared" si="1"/>
        <v>10</v>
      </c>
      <c r="H27" s="5">
        <v>71</v>
      </c>
      <c r="I27" s="5">
        <v>114</v>
      </c>
      <c r="J27" s="26">
        <f t="shared" si="2"/>
        <v>38</v>
      </c>
      <c r="K27" s="6" t="str">
        <f t="shared" si="3"/>
        <v>4</v>
      </c>
      <c r="L27" s="27"/>
      <c r="M27" s="27"/>
      <c r="N27" s="27"/>
      <c r="O27" s="27"/>
      <c r="P27" s="27"/>
    </row>
    <row r="28" spans="1:16" ht="14.4" x14ac:dyDescent="0.3">
      <c r="A28" s="28">
        <v>25</v>
      </c>
      <c r="B28" s="29" t="s">
        <v>125</v>
      </c>
      <c r="C28" s="22" t="s">
        <v>198</v>
      </c>
      <c r="D28" s="23">
        <v>926</v>
      </c>
      <c r="E28" s="23">
        <v>128</v>
      </c>
      <c r="F28" s="24">
        <f t="shared" si="0"/>
        <v>88</v>
      </c>
      <c r="G28" s="25" t="str">
        <f t="shared" si="1"/>
        <v>10</v>
      </c>
      <c r="H28" s="5">
        <v>77</v>
      </c>
      <c r="I28" s="5">
        <v>128</v>
      </c>
      <c r="J28" s="26">
        <f t="shared" si="2"/>
        <v>38</v>
      </c>
      <c r="K28" s="6" t="str">
        <f t="shared" si="3"/>
        <v>4</v>
      </c>
      <c r="L28" s="27"/>
      <c r="M28" s="27"/>
      <c r="N28" s="27"/>
      <c r="O28" s="27"/>
      <c r="P28" s="27"/>
    </row>
    <row r="29" spans="1:16" ht="27.6" x14ac:dyDescent="0.3">
      <c r="A29" s="20">
        <v>26</v>
      </c>
      <c r="B29" s="21" t="s">
        <v>183</v>
      </c>
      <c r="C29" s="22" t="s">
        <v>202</v>
      </c>
      <c r="D29" s="23">
        <v>132</v>
      </c>
      <c r="E29" s="23">
        <v>218</v>
      </c>
      <c r="F29" s="24">
        <f t="shared" si="0"/>
        <v>38</v>
      </c>
      <c r="G29" s="25" t="str">
        <f t="shared" si="1"/>
        <v>4</v>
      </c>
      <c r="H29" s="5">
        <v>0</v>
      </c>
      <c r="I29" s="5">
        <v>218</v>
      </c>
      <c r="J29" s="26">
        <f t="shared" si="2"/>
        <v>0</v>
      </c>
      <c r="K29" s="6" t="str">
        <f t="shared" si="3"/>
        <v>0</v>
      </c>
      <c r="L29" s="27"/>
      <c r="M29" s="27"/>
      <c r="N29" s="27"/>
      <c r="O29" s="27"/>
      <c r="P29" s="27"/>
    </row>
    <row r="30" spans="1:16" ht="14.4" x14ac:dyDescent="0.3">
      <c r="A30" s="28">
        <v>27</v>
      </c>
      <c r="B30" s="29" t="s">
        <v>162</v>
      </c>
      <c r="C30" s="22" t="s">
        <v>206</v>
      </c>
      <c r="D30" s="23">
        <v>108</v>
      </c>
      <c r="E30" s="23">
        <v>47</v>
      </c>
      <c r="F30" s="24">
        <f t="shared" si="0"/>
        <v>70</v>
      </c>
      <c r="G30" s="25" t="str">
        <f t="shared" si="1"/>
        <v>8</v>
      </c>
      <c r="H30" s="5">
        <v>12</v>
      </c>
      <c r="I30" s="5">
        <v>47</v>
      </c>
      <c r="J30" s="26">
        <f t="shared" si="2"/>
        <v>20</v>
      </c>
      <c r="K30" s="6" t="str">
        <f t="shared" si="3"/>
        <v>3</v>
      </c>
      <c r="L30" s="27"/>
      <c r="M30" s="27"/>
      <c r="N30" s="27"/>
      <c r="O30" s="27"/>
      <c r="P30" s="27"/>
    </row>
    <row r="31" spans="1:16" ht="14.4" x14ac:dyDescent="0.3">
      <c r="A31" s="20">
        <v>28</v>
      </c>
      <c r="B31" s="21" t="s">
        <v>162</v>
      </c>
      <c r="C31" s="22" t="s">
        <v>210</v>
      </c>
      <c r="D31" s="23">
        <v>503</v>
      </c>
      <c r="E31" s="23">
        <v>201</v>
      </c>
      <c r="F31" s="24">
        <f t="shared" si="0"/>
        <v>71</v>
      </c>
      <c r="G31" s="25" t="str">
        <f t="shared" si="1"/>
        <v>8</v>
      </c>
      <c r="H31" s="5">
        <v>2</v>
      </c>
      <c r="I31" s="5">
        <v>199</v>
      </c>
      <c r="J31" s="26">
        <f t="shared" si="2"/>
        <v>1</v>
      </c>
      <c r="K31" s="6" t="str">
        <f t="shared" si="3"/>
        <v>1</v>
      </c>
      <c r="L31" s="27"/>
      <c r="M31" s="27"/>
      <c r="N31" s="27"/>
      <c r="O31" s="27"/>
      <c r="P31" s="27"/>
    </row>
    <row r="32" spans="1:16" ht="14.4" x14ac:dyDescent="0.3">
      <c r="A32" s="20">
        <v>29</v>
      </c>
      <c r="B32" s="21" t="s">
        <v>125</v>
      </c>
      <c r="C32" s="22" t="s">
        <v>214</v>
      </c>
      <c r="D32" s="23">
        <v>2900</v>
      </c>
      <c r="E32" s="23">
        <v>176</v>
      </c>
      <c r="F32" s="24">
        <f t="shared" si="0"/>
        <v>94</v>
      </c>
      <c r="G32" s="25" t="str">
        <f t="shared" si="1"/>
        <v>10</v>
      </c>
      <c r="H32" s="5">
        <v>142</v>
      </c>
      <c r="I32" s="5">
        <v>175</v>
      </c>
      <c r="J32" s="26">
        <f t="shared" si="2"/>
        <v>45</v>
      </c>
      <c r="K32" s="6" t="str">
        <f t="shared" si="3"/>
        <v>6</v>
      </c>
      <c r="L32" s="27"/>
      <c r="M32" s="27"/>
      <c r="N32" s="27"/>
      <c r="O32" s="27"/>
      <c r="P32" s="27"/>
    </row>
    <row r="33" spans="1:16" ht="14.4" x14ac:dyDescent="0.3">
      <c r="A33" s="28">
        <v>30</v>
      </c>
      <c r="B33" s="29" t="s">
        <v>130</v>
      </c>
      <c r="C33" s="22" t="s">
        <v>217</v>
      </c>
      <c r="D33" s="23">
        <v>8201</v>
      </c>
      <c r="E33" s="23">
        <v>919</v>
      </c>
      <c r="F33" s="24">
        <f t="shared" si="0"/>
        <v>90</v>
      </c>
      <c r="G33" s="25" t="str">
        <f t="shared" si="1"/>
        <v>10</v>
      </c>
      <c r="H33" s="5">
        <v>758</v>
      </c>
      <c r="I33" s="5">
        <v>918</v>
      </c>
      <c r="J33" s="26">
        <f t="shared" si="2"/>
        <v>45</v>
      </c>
      <c r="K33" s="6" t="str">
        <f t="shared" si="3"/>
        <v>6</v>
      </c>
      <c r="L33" s="27"/>
      <c r="M33" s="27"/>
      <c r="N33" s="27"/>
      <c r="O33" s="27"/>
      <c r="P33" s="27"/>
    </row>
    <row r="34" spans="1:16" ht="14.4" x14ac:dyDescent="0.3">
      <c r="A34" s="20">
        <v>31</v>
      </c>
      <c r="B34" s="21" t="s">
        <v>183</v>
      </c>
      <c r="C34" s="22" t="s">
        <v>221</v>
      </c>
      <c r="D34" s="23">
        <v>2000</v>
      </c>
      <c r="E34" s="23">
        <v>459</v>
      </c>
      <c r="F34" s="24">
        <f t="shared" si="0"/>
        <v>81</v>
      </c>
      <c r="G34" s="25" t="str">
        <f t="shared" si="1"/>
        <v>10</v>
      </c>
      <c r="H34" s="5">
        <v>188</v>
      </c>
      <c r="I34" s="5">
        <v>457</v>
      </c>
      <c r="J34" s="26">
        <f t="shared" si="2"/>
        <v>29</v>
      </c>
      <c r="K34" s="6" t="str">
        <f t="shared" si="3"/>
        <v>4</v>
      </c>
      <c r="L34" s="27"/>
      <c r="M34" s="27"/>
      <c r="N34" s="27"/>
      <c r="O34" s="27"/>
      <c r="P34" s="27"/>
    </row>
    <row r="35" spans="1:16" ht="14.4" x14ac:dyDescent="0.3">
      <c r="A35" s="20">
        <v>32</v>
      </c>
      <c r="B35" s="21" t="s">
        <v>122</v>
      </c>
      <c r="C35" s="22" t="s">
        <v>225</v>
      </c>
      <c r="D35" s="23">
        <v>846</v>
      </c>
      <c r="E35" s="23">
        <v>187</v>
      </c>
      <c r="F35" s="24">
        <f t="shared" si="0"/>
        <v>82</v>
      </c>
      <c r="G35" s="25" t="str">
        <f t="shared" si="1"/>
        <v>10</v>
      </c>
      <c r="H35" s="5">
        <v>242</v>
      </c>
      <c r="I35" s="5">
        <v>185</v>
      </c>
      <c r="J35" s="26">
        <f t="shared" si="2"/>
        <v>57</v>
      </c>
      <c r="K35" s="6" t="str">
        <f t="shared" si="3"/>
        <v>6</v>
      </c>
      <c r="L35" s="27"/>
      <c r="M35" s="27"/>
      <c r="N35" s="27"/>
      <c r="O35" s="27"/>
      <c r="P35" s="27"/>
    </row>
    <row r="36" spans="1:16" ht="14.4" x14ac:dyDescent="0.3">
      <c r="A36" s="28">
        <v>33</v>
      </c>
      <c r="B36" s="29" t="s">
        <v>122</v>
      </c>
      <c r="C36" s="22" t="s">
        <v>229</v>
      </c>
      <c r="D36" s="23">
        <v>1178</v>
      </c>
      <c r="E36" s="23">
        <v>445</v>
      </c>
      <c r="F36" s="24">
        <f t="shared" si="0"/>
        <v>73</v>
      </c>
      <c r="G36" s="25" t="str">
        <f t="shared" si="1"/>
        <v>8</v>
      </c>
      <c r="H36" s="5">
        <v>85</v>
      </c>
      <c r="I36" s="5">
        <v>442</v>
      </c>
      <c r="J36" s="26">
        <f t="shared" si="2"/>
        <v>16</v>
      </c>
      <c r="K36" s="6" t="str">
        <f t="shared" si="3"/>
        <v>3</v>
      </c>
      <c r="L36" s="27"/>
      <c r="M36" s="27"/>
      <c r="N36" s="27"/>
      <c r="O36" s="27"/>
      <c r="P36" s="27"/>
    </row>
    <row r="37" spans="1:16" ht="14.4" x14ac:dyDescent="0.3">
      <c r="A37" s="28">
        <v>34</v>
      </c>
      <c r="B37" s="29" t="s">
        <v>125</v>
      </c>
      <c r="C37" s="22" t="s">
        <v>231</v>
      </c>
      <c r="D37" s="23">
        <v>3244</v>
      </c>
      <c r="E37" s="23">
        <v>2067</v>
      </c>
      <c r="F37" s="24">
        <f t="shared" si="0"/>
        <v>61</v>
      </c>
      <c r="G37" s="25" t="str">
        <f t="shared" si="1"/>
        <v>8</v>
      </c>
      <c r="H37" s="5">
        <v>689</v>
      </c>
      <c r="I37" s="5">
        <v>2066</v>
      </c>
      <c r="J37" s="26">
        <f t="shared" si="2"/>
        <v>25</v>
      </c>
      <c r="K37" s="6" t="str">
        <f t="shared" si="3"/>
        <v>4</v>
      </c>
      <c r="L37" s="27"/>
      <c r="M37" s="27"/>
      <c r="N37" s="27"/>
      <c r="O37" s="27"/>
      <c r="P37" s="27"/>
    </row>
    <row r="38" spans="1:16" ht="14.4" x14ac:dyDescent="0.3">
      <c r="A38" s="20">
        <v>35</v>
      </c>
      <c r="B38" s="21" t="s">
        <v>139</v>
      </c>
      <c r="C38" s="22" t="s">
        <v>233</v>
      </c>
      <c r="D38" s="23">
        <v>10707</v>
      </c>
      <c r="E38" s="23">
        <v>869</v>
      </c>
      <c r="F38" s="24">
        <f t="shared" si="0"/>
        <v>92</v>
      </c>
      <c r="G38" s="25" t="str">
        <f t="shared" si="1"/>
        <v>10</v>
      </c>
      <c r="H38" s="5">
        <v>0</v>
      </c>
      <c r="I38" s="5">
        <v>863</v>
      </c>
      <c r="J38" s="26">
        <f t="shared" si="2"/>
        <v>0</v>
      </c>
      <c r="K38" s="6" t="str">
        <f t="shared" si="3"/>
        <v>0</v>
      </c>
      <c r="L38" s="27"/>
      <c r="M38" s="27"/>
      <c r="N38" s="27"/>
      <c r="O38" s="27"/>
      <c r="P38" s="27"/>
    </row>
    <row r="39" spans="1:16" ht="14.4" x14ac:dyDescent="0.3">
      <c r="A39" s="28">
        <v>36</v>
      </c>
      <c r="B39" s="29" t="s">
        <v>162</v>
      </c>
      <c r="C39" s="29" t="s">
        <v>236</v>
      </c>
      <c r="D39" s="23">
        <v>1488</v>
      </c>
      <c r="E39" s="23">
        <v>1154</v>
      </c>
      <c r="F39" s="24">
        <f t="shared" si="0"/>
        <v>56</v>
      </c>
      <c r="G39" s="25" t="str">
        <f t="shared" si="1"/>
        <v>6</v>
      </c>
      <c r="H39" s="5">
        <v>113</v>
      </c>
      <c r="I39" s="5">
        <v>1154</v>
      </c>
      <c r="J39" s="26">
        <f t="shared" si="2"/>
        <v>9</v>
      </c>
      <c r="K39" s="6" t="str">
        <f t="shared" si="3"/>
        <v>2</v>
      </c>
      <c r="L39" s="27"/>
      <c r="M39" s="27"/>
      <c r="N39" s="27"/>
      <c r="O39" s="27"/>
      <c r="P39" s="27"/>
    </row>
    <row r="40" spans="1:16" ht="14.4" x14ac:dyDescent="0.3">
      <c r="A40" s="20">
        <v>37</v>
      </c>
      <c r="B40" s="21" t="s">
        <v>148</v>
      </c>
      <c r="C40" s="29" t="s">
        <v>238</v>
      </c>
      <c r="D40" s="23">
        <v>4578</v>
      </c>
      <c r="E40" s="23">
        <v>332</v>
      </c>
      <c r="F40" s="24">
        <f t="shared" si="0"/>
        <v>93</v>
      </c>
      <c r="G40" s="25" t="str">
        <f t="shared" si="1"/>
        <v>10</v>
      </c>
      <c r="H40" s="5">
        <v>226</v>
      </c>
      <c r="I40" s="5">
        <v>331</v>
      </c>
      <c r="J40" s="26">
        <f t="shared" si="2"/>
        <v>41</v>
      </c>
      <c r="K40" s="6" t="str">
        <f t="shared" si="3"/>
        <v>6</v>
      </c>
      <c r="L40" s="27"/>
      <c r="M40" s="27"/>
      <c r="N40" s="27"/>
      <c r="O40" s="27"/>
      <c r="P40" s="27"/>
    </row>
    <row r="41" spans="1:16" ht="14.4" x14ac:dyDescent="0.3">
      <c r="A41" s="20">
        <v>38</v>
      </c>
      <c r="B41" s="21" t="s">
        <v>130</v>
      </c>
      <c r="C41" s="29" t="s">
        <v>240</v>
      </c>
      <c r="D41" s="23">
        <v>569</v>
      </c>
      <c r="E41" s="23">
        <v>185</v>
      </c>
      <c r="F41" s="24">
        <f t="shared" si="0"/>
        <v>75</v>
      </c>
      <c r="G41" s="25" t="str">
        <f t="shared" si="1"/>
        <v>8</v>
      </c>
      <c r="H41" s="5">
        <v>0</v>
      </c>
      <c r="I41" s="5">
        <v>182</v>
      </c>
      <c r="J41" s="26">
        <f t="shared" si="2"/>
        <v>0</v>
      </c>
      <c r="K41" s="6" t="str">
        <f t="shared" si="3"/>
        <v>0</v>
      </c>
      <c r="L41" s="27"/>
      <c r="M41" s="27"/>
      <c r="N41" s="27"/>
      <c r="O41" s="27"/>
      <c r="P41" s="27"/>
    </row>
    <row r="42" spans="1:16" ht="14.4" x14ac:dyDescent="0.3">
      <c r="A42" s="20">
        <v>39</v>
      </c>
      <c r="B42" s="21" t="s">
        <v>122</v>
      </c>
      <c r="C42" s="29" t="s">
        <v>243</v>
      </c>
      <c r="D42" s="23">
        <v>2395</v>
      </c>
      <c r="E42" s="23">
        <v>282</v>
      </c>
      <c r="F42" s="24">
        <f t="shared" si="0"/>
        <v>89</v>
      </c>
      <c r="G42" s="25" t="str">
        <f t="shared" si="1"/>
        <v>10</v>
      </c>
      <c r="H42" s="5">
        <v>0</v>
      </c>
      <c r="I42" s="5">
        <v>282</v>
      </c>
      <c r="J42" s="26">
        <f t="shared" si="2"/>
        <v>0</v>
      </c>
      <c r="K42" s="6" t="str">
        <f t="shared" si="3"/>
        <v>0</v>
      </c>
      <c r="L42" s="27"/>
      <c r="M42" s="27"/>
      <c r="N42" s="27"/>
      <c r="O42" s="27"/>
      <c r="P42" s="27"/>
    </row>
    <row r="43" spans="1:16" ht="14.4" x14ac:dyDescent="0.3">
      <c r="A43" s="20">
        <v>40</v>
      </c>
      <c r="B43" s="21" t="s">
        <v>122</v>
      </c>
      <c r="C43" s="29" t="s">
        <v>245</v>
      </c>
      <c r="D43" s="23">
        <v>1339</v>
      </c>
      <c r="E43" s="23">
        <v>335</v>
      </c>
      <c r="F43" s="24">
        <f t="shared" si="0"/>
        <v>80</v>
      </c>
      <c r="G43" s="25" t="str">
        <f t="shared" si="1"/>
        <v>8</v>
      </c>
      <c r="H43" s="5">
        <v>1</v>
      </c>
      <c r="I43" s="5">
        <v>331</v>
      </c>
      <c r="J43" s="26">
        <f t="shared" si="2"/>
        <v>0</v>
      </c>
      <c r="K43" s="6" t="str">
        <f t="shared" si="3"/>
        <v>0</v>
      </c>
      <c r="L43" s="27"/>
      <c r="M43" s="27"/>
      <c r="N43" s="27"/>
      <c r="O43" s="27"/>
      <c r="P43" s="27"/>
    </row>
    <row r="44" spans="1:16" ht="14.4" x14ac:dyDescent="0.3">
      <c r="A44" s="20">
        <v>41</v>
      </c>
      <c r="B44" s="21" t="s">
        <v>122</v>
      </c>
      <c r="C44" s="29" t="s">
        <v>249</v>
      </c>
      <c r="D44" s="23">
        <v>1996</v>
      </c>
      <c r="E44" s="23">
        <v>226</v>
      </c>
      <c r="F44" s="24">
        <f t="shared" si="0"/>
        <v>90</v>
      </c>
      <c r="G44" s="25" t="str">
        <f t="shared" si="1"/>
        <v>10</v>
      </c>
      <c r="H44" s="5">
        <v>162</v>
      </c>
      <c r="I44" s="5">
        <v>225</v>
      </c>
      <c r="J44" s="26">
        <f t="shared" si="2"/>
        <v>42</v>
      </c>
      <c r="K44" s="6" t="str">
        <f t="shared" si="3"/>
        <v>6</v>
      </c>
      <c r="L44" s="27"/>
      <c r="M44" s="27"/>
      <c r="N44" s="27"/>
      <c r="O44" s="27"/>
      <c r="P44" s="27"/>
    </row>
    <row r="45" spans="1:16" ht="14.4" x14ac:dyDescent="0.3">
      <c r="A45" s="20">
        <v>42</v>
      </c>
      <c r="B45" s="21" t="s">
        <v>130</v>
      </c>
      <c r="C45" s="29" t="s">
        <v>251</v>
      </c>
      <c r="D45" s="23">
        <v>8811</v>
      </c>
      <c r="E45" s="23">
        <v>3</v>
      </c>
      <c r="F45" s="24">
        <f t="shared" si="0"/>
        <v>100</v>
      </c>
      <c r="G45" s="25" t="str">
        <f t="shared" si="1"/>
        <v>10</v>
      </c>
      <c r="H45" s="5">
        <v>0</v>
      </c>
      <c r="I45" s="5">
        <v>1</v>
      </c>
      <c r="J45" s="26">
        <f t="shared" si="2"/>
        <v>0</v>
      </c>
      <c r="K45" s="6" t="str">
        <f t="shared" si="3"/>
        <v>0</v>
      </c>
      <c r="L45" s="27"/>
      <c r="M45" s="27"/>
      <c r="N45" s="27"/>
      <c r="O45" s="27"/>
      <c r="P45" s="27"/>
    </row>
    <row r="46" spans="1:16" ht="14.4" x14ac:dyDescent="0.3">
      <c r="A46" s="20">
        <v>43</v>
      </c>
      <c r="B46" s="21" t="s">
        <v>122</v>
      </c>
      <c r="C46" s="29" t="s">
        <v>255</v>
      </c>
      <c r="D46" s="23">
        <v>1513</v>
      </c>
      <c r="E46" s="23">
        <v>220</v>
      </c>
      <c r="F46" s="24">
        <f t="shared" si="0"/>
        <v>87</v>
      </c>
      <c r="G46" s="25" t="str">
        <f t="shared" si="1"/>
        <v>10</v>
      </c>
      <c r="H46" s="5">
        <v>482</v>
      </c>
      <c r="I46" s="5">
        <v>219</v>
      </c>
      <c r="J46" s="26">
        <f t="shared" si="2"/>
        <v>69</v>
      </c>
      <c r="K46" s="6" t="str">
        <f t="shared" si="3"/>
        <v>8</v>
      </c>
      <c r="L46" s="27"/>
      <c r="M46" s="27"/>
      <c r="N46" s="27"/>
      <c r="O46" s="27"/>
      <c r="P46" s="27"/>
    </row>
    <row r="47" spans="1:16" ht="27.6" x14ac:dyDescent="0.3">
      <c r="A47" s="20">
        <v>44</v>
      </c>
      <c r="B47" s="21" t="s">
        <v>183</v>
      </c>
      <c r="C47" s="29" t="s">
        <v>259</v>
      </c>
      <c r="D47" s="23">
        <v>158</v>
      </c>
      <c r="E47" s="23">
        <v>0</v>
      </c>
      <c r="F47" s="24">
        <f t="shared" si="0"/>
        <v>100</v>
      </c>
      <c r="G47" s="25" t="str">
        <f t="shared" si="1"/>
        <v>10</v>
      </c>
      <c r="H47" s="5">
        <v>0</v>
      </c>
      <c r="I47" s="5">
        <v>0</v>
      </c>
      <c r="J47" s="26">
        <f t="shared" si="2"/>
        <v>0</v>
      </c>
      <c r="K47" s="6" t="str">
        <f t="shared" si="3"/>
        <v>0</v>
      </c>
      <c r="L47" s="27"/>
      <c r="M47" s="27"/>
      <c r="N47" s="27"/>
      <c r="O47" s="27"/>
      <c r="P47" s="27"/>
    </row>
    <row r="48" spans="1:16" ht="27.6" x14ac:dyDescent="0.3">
      <c r="A48" s="20">
        <v>45</v>
      </c>
      <c r="B48" s="21" t="s">
        <v>183</v>
      </c>
      <c r="C48" s="30" t="s">
        <v>262</v>
      </c>
      <c r="D48" s="23">
        <v>217</v>
      </c>
      <c r="E48" s="23">
        <v>15</v>
      </c>
      <c r="F48" s="24">
        <f t="shared" si="0"/>
        <v>94</v>
      </c>
      <c r="G48" s="25" t="str">
        <f t="shared" si="1"/>
        <v>10</v>
      </c>
      <c r="H48" s="5">
        <v>0</v>
      </c>
      <c r="I48" s="5">
        <v>14</v>
      </c>
      <c r="J48" s="26">
        <f t="shared" si="2"/>
        <v>0</v>
      </c>
      <c r="K48" s="6" t="str">
        <f t="shared" si="3"/>
        <v>0</v>
      </c>
      <c r="L48" s="27"/>
      <c r="M48" s="27"/>
      <c r="N48" s="27"/>
      <c r="O48" s="27"/>
      <c r="P48" s="27"/>
    </row>
    <row r="49" spans="1:16" ht="14.4" x14ac:dyDescent="0.3">
      <c r="A49" s="28">
        <v>46</v>
      </c>
      <c r="B49" s="29" t="s">
        <v>162</v>
      </c>
      <c r="C49" s="29" t="s">
        <v>266</v>
      </c>
      <c r="D49" s="23">
        <v>1932</v>
      </c>
      <c r="E49" s="23">
        <v>1</v>
      </c>
      <c r="F49" s="24">
        <f t="shared" si="0"/>
        <v>100</v>
      </c>
      <c r="G49" s="25" t="str">
        <f t="shared" si="1"/>
        <v>10</v>
      </c>
      <c r="H49" s="5">
        <v>1</v>
      </c>
      <c r="I49" s="5">
        <v>1</v>
      </c>
      <c r="J49" s="26">
        <f t="shared" si="2"/>
        <v>50</v>
      </c>
      <c r="K49" s="6" t="str">
        <f t="shared" si="3"/>
        <v>6</v>
      </c>
      <c r="L49" s="27"/>
      <c r="M49" s="27"/>
      <c r="N49" s="27"/>
      <c r="O49" s="27"/>
      <c r="P49" s="27"/>
    </row>
    <row r="50" spans="1:16" ht="14.4" x14ac:dyDescent="0.3">
      <c r="A50" s="20">
        <v>47</v>
      </c>
      <c r="B50" s="21" t="s">
        <v>122</v>
      </c>
      <c r="C50" s="30" t="s">
        <v>268</v>
      </c>
      <c r="D50" s="23">
        <v>1408</v>
      </c>
      <c r="E50" s="23">
        <v>253</v>
      </c>
      <c r="F50" s="24">
        <f t="shared" si="0"/>
        <v>85</v>
      </c>
      <c r="G50" s="25" t="str">
        <f t="shared" si="1"/>
        <v>10</v>
      </c>
      <c r="H50" s="5">
        <v>0</v>
      </c>
      <c r="I50" s="5">
        <v>253</v>
      </c>
      <c r="J50" s="26">
        <f t="shared" si="2"/>
        <v>0</v>
      </c>
      <c r="K50" s="6" t="str">
        <f t="shared" si="3"/>
        <v>0</v>
      </c>
      <c r="L50" s="27"/>
      <c r="M50" s="27"/>
      <c r="N50" s="27"/>
      <c r="O50" s="27"/>
      <c r="P50" s="27"/>
    </row>
    <row r="51" spans="1:16" ht="14.4" x14ac:dyDescent="0.3">
      <c r="A51" s="20">
        <v>48</v>
      </c>
      <c r="B51" s="21" t="s">
        <v>148</v>
      </c>
      <c r="C51" s="29" t="s">
        <v>272</v>
      </c>
      <c r="D51" s="23">
        <v>4557</v>
      </c>
      <c r="E51" s="23">
        <v>4</v>
      </c>
      <c r="F51" s="24">
        <f t="shared" si="0"/>
        <v>100</v>
      </c>
      <c r="G51" s="25" t="str">
        <f t="shared" si="1"/>
        <v>10</v>
      </c>
      <c r="H51" s="5">
        <v>0</v>
      </c>
      <c r="I51" s="5">
        <v>1</v>
      </c>
      <c r="J51" s="26">
        <f t="shared" si="2"/>
        <v>0</v>
      </c>
      <c r="K51" s="6" t="str">
        <f t="shared" si="3"/>
        <v>0</v>
      </c>
      <c r="L51" s="27"/>
      <c r="M51" s="27"/>
      <c r="N51" s="27"/>
      <c r="O51" s="27"/>
      <c r="P51" s="27"/>
    </row>
    <row r="52" spans="1:16" ht="14.4" x14ac:dyDescent="0.3">
      <c r="A52" s="20">
        <v>49</v>
      </c>
      <c r="B52" s="21" t="s">
        <v>162</v>
      </c>
      <c r="C52" s="29" t="s">
        <v>275</v>
      </c>
      <c r="D52" s="23">
        <v>10506</v>
      </c>
      <c r="E52" s="23">
        <v>1131</v>
      </c>
      <c r="F52" s="24">
        <f t="shared" si="0"/>
        <v>90</v>
      </c>
      <c r="G52" s="25" t="str">
        <f t="shared" si="1"/>
        <v>10</v>
      </c>
      <c r="H52" s="5">
        <v>2</v>
      </c>
      <c r="I52" s="5">
        <v>1122</v>
      </c>
      <c r="J52" s="26">
        <f t="shared" si="2"/>
        <v>0</v>
      </c>
      <c r="K52" s="6" t="str">
        <f t="shared" si="3"/>
        <v>0</v>
      </c>
      <c r="L52" s="27"/>
      <c r="M52" s="27"/>
      <c r="N52" s="27"/>
      <c r="O52" s="27"/>
      <c r="P52" s="27"/>
    </row>
    <row r="53" spans="1:16" ht="14.4" x14ac:dyDescent="0.3">
      <c r="A53" s="20">
        <v>50</v>
      </c>
      <c r="B53" s="21" t="s">
        <v>162</v>
      </c>
      <c r="C53" s="29" t="s">
        <v>277</v>
      </c>
      <c r="D53" s="23">
        <v>1499</v>
      </c>
      <c r="E53" s="23">
        <v>160</v>
      </c>
      <c r="F53" s="24">
        <f t="shared" si="0"/>
        <v>90</v>
      </c>
      <c r="G53" s="25" t="str">
        <f t="shared" si="1"/>
        <v>10</v>
      </c>
      <c r="H53" s="5">
        <v>0</v>
      </c>
      <c r="I53" s="5">
        <v>156</v>
      </c>
      <c r="J53" s="26">
        <f t="shared" si="2"/>
        <v>0</v>
      </c>
      <c r="K53" s="6" t="str">
        <f t="shared" si="3"/>
        <v>0</v>
      </c>
      <c r="L53" s="27"/>
      <c r="M53" s="27"/>
      <c r="N53" s="27"/>
      <c r="O53" s="27"/>
      <c r="P53" s="27"/>
    </row>
    <row r="54" spans="1:16" ht="14.4" x14ac:dyDescent="0.3">
      <c r="A54" s="20">
        <v>51</v>
      </c>
      <c r="B54" s="21" t="s">
        <v>122</v>
      </c>
      <c r="C54" s="29" t="s">
        <v>280</v>
      </c>
      <c r="D54" s="23">
        <v>629</v>
      </c>
      <c r="E54" s="23">
        <v>1</v>
      </c>
      <c r="F54" s="24">
        <f t="shared" si="0"/>
        <v>100</v>
      </c>
      <c r="G54" s="25" t="str">
        <f t="shared" si="1"/>
        <v>10</v>
      </c>
      <c r="H54" s="5">
        <v>1</v>
      </c>
      <c r="I54" s="5">
        <v>1</v>
      </c>
      <c r="J54" s="26">
        <f t="shared" si="2"/>
        <v>50</v>
      </c>
      <c r="K54" s="6" t="str">
        <f t="shared" si="3"/>
        <v>6</v>
      </c>
      <c r="L54" s="27"/>
      <c r="M54" s="27"/>
      <c r="N54" s="27"/>
      <c r="O54" s="27"/>
      <c r="P54" s="27"/>
    </row>
    <row r="55" spans="1:16" ht="14.4" x14ac:dyDescent="0.3">
      <c r="A55" s="20">
        <v>52</v>
      </c>
      <c r="B55" s="21" t="s">
        <v>125</v>
      </c>
      <c r="C55" s="29" t="s">
        <v>284</v>
      </c>
      <c r="D55" s="23">
        <v>4316</v>
      </c>
      <c r="E55" s="23">
        <v>8</v>
      </c>
      <c r="F55" s="24">
        <f t="shared" si="0"/>
        <v>100</v>
      </c>
      <c r="G55" s="25" t="str">
        <f t="shared" si="1"/>
        <v>10</v>
      </c>
      <c r="H55" s="5">
        <v>1</v>
      </c>
      <c r="I55" s="5">
        <v>8</v>
      </c>
      <c r="J55" s="26">
        <f t="shared" si="2"/>
        <v>11</v>
      </c>
      <c r="K55" s="6" t="str">
        <f t="shared" si="3"/>
        <v>3</v>
      </c>
      <c r="L55" s="27"/>
      <c r="M55" s="27"/>
      <c r="N55" s="27"/>
      <c r="O55" s="27"/>
      <c r="P55" s="27"/>
    </row>
    <row r="56" spans="1:16" ht="14.4" x14ac:dyDescent="0.3">
      <c r="A56" s="20">
        <v>53</v>
      </c>
      <c r="B56" s="21" t="s">
        <v>148</v>
      </c>
      <c r="C56" s="29" t="s">
        <v>286</v>
      </c>
      <c r="D56" s="23">
        <v>870</v>
      </c>
      <c r="E56" s="23">
        <v>176</v>
      </c>
      <c r="F56" s="24">
        <f t="shared" si="0"/>
        <v>83</v>
      </c>
      <c r="G56" s="25" t="str">
        <f t="shared" si="1"/>
        <v>10</v>
      </c>
      <c r="H56" s="5">
        <v>45</v>
      </c>
      <c r="I56" s="5">
        <v>176</v>
      </c>
      <c r="J56" s="26">
        <f t="shared" si="2"/>
        <v>20</v>
      </c>
      <c r="K56" s="6" t="str">
        <f t="shared" si="3"/>
        <v>3</v>
      </c>
      <c r="L56" s="27"/>
      <c r="M56" s="27"/>
      <c r="N56" s="27"/>
      <c r="O56" s="27"/>
      <c r="P56" s="27"/>
    </row>
    <row r="57" spans="1:16" ht="14.4" x14ac:dyDescent="0.3">
      <c r="A57" s="20">
        <v>54</v>
      </c>
      <c r="B57" s="21" t="s">
        <v>154</v>
      </c>
      <c r="C57" s="29" t="s">
        <v>290</v>
      </c>
      <c r="D57" s="23">
        <v>963</v>
      </c>
      <c r="E57" s="23">
        <v>84</v>
      </c>
      <c r="F57" s="24">
        <f t="shared" si="0"/>
        <v>92</v>
      </c>
      <c r="G57" s="25" t="str">
        <f t="shared" si="1"/>
        <v>10</v>
      </c>
      <c r="H57" s="5">
        <v>19</v>
      </c>
      <c r="I57" s="5">
        <v>83</v>
      </c>
      <c r="J57" s="26">
        <f t="shared" si="2"/>
        <v>19</v>
      </c>
      <c r="K57" s="6" t="str">
        <f t="shared" si="3"/>
        <v>3</v>
      </c>
      <c r="L57" s="27"/>
      <c r="M57" s="27"/>
      <c r="N57" s="27"/>
      <c r="O57" s="27"/>
      <c r="P57" s="27"/>
    </row>
    <row r="58" spans="1:16" ht="14.4" x14ac:dyDescent="0.3">
      <c r="A58" s="20">
        <v>55</v>
      </c>
      <c r="B58" s="21" t="s">
        <v>148</v>
      </c>
      <c r="C58" s="29" t="s">
        <v>294</v>
      </c>
      <c r="D58" s="23">
        <v>2259</v>
      </c>
      <c r="E58" s="23">
        <v>88</v>
      </c>
      <c r="F58" s="24">
        <f t="shared" si="0"/>
        <v>96</v>
      </c>
      <c r="G58" s="25" t="str">
        <f t="shared" si="1"/>
        <v>10</v>
      </c>
      <c r="H58" s="5">
        <v>0</v>
      </c>
      <c r="I58" s="5">
        <v>88</v>
      </c>
      <c r="J58" s="26">
        <f t="shared" si="2"/>
        <v>0</v>
      </c>
      <c r="K58" s="6" t="str">
        <f t="shared" si="3"/>
        <v>0</v>
      </c>
      <c r="L58" s="27"/>
      <c r="M58" s="27"/>
      <c r="N58" s="27"/>
      <c r="O58" s="27"/>
      <c r="P58" s="27"/>
    </row>
    <row r="59" spans="1:16" ht="14.4" x14ac:dyDescent="0.3">
      <c r="A59" s="28">
        <v>56</v>
      </c>
      <c r="B59" s="29" t="s">
        <v>154</v>
      </c>
      <c r="C59" s="29" t="s">
        <v>296</v>
      </c>
      <c r="D59" s="23">
        <v>1715</v>
      </c>
      <c r="E59" s="23">
        <v>165</v>
      </c>
      <c r="F59" s="24">
        <f t="shared" si="0"/>
        <v>91</v>
      </c>
      <c r="G59" s="25" t="str">
        <f t="shared" si="1"/>
        <v>10</v>
      </c>
      <c r="H59" s="5">
        <v>0</v>
      </c>
      <c r="I59" s="5">
        <v>165</v>
      </c>
      <c r="J59" s="26">
        <f t="shared" si="2"/>
        <v>0</v>
      </c>
      <c r="K59" s="6" t="str">
        <f t="shared" si="3"/>
        <v>0</v>
      </c>
      <c r="L59" s="27"/>
      <c r="M59" s="27"/>
      <c r="N59" s="27"/>
      <c r="O59" s="27"/>
      <c r="P59" s="27"/>
    </row>
    <row r="60" spans="1:16" ht="14.4" x14ac:dyDescent="0.3">
      <c r="A60" s="20">
        <v>57</v>
      </c>
      <c r="B60" s="21" t="s">
        <v>125</v>
      </c>
      <c r="C60" s="29" t="s">
        <v>300</v>
      </c>
      <c r="D60" s="23">
        <v>14115</v>
      </c>
      <c r="E60" s="23">
        <v>1321</v>
      </c>
      <c r="F60" s="24">
        <f t="shared" si="0"/>
        <v>91</v>
      </c>
      <c r="G60" s="25" t="str">
        <f t="shared" si="1"/>
        <v>10</v>
      </c>
      <c r="H60" s="5">
        <v>0</v>
      </c>
      <c r="I60" s="5">
        <v>1318</v>
      </c>
      <c r="J60" s="26">
        <f t="shared" si="2"/>
        <v>0</v>
      </c>
      <c r="K60" s="6" t="str">
        <f t="shared" si="3"/>
        <v>0</v>
      </c>
      <c r="L60" s="27"/>
      <c r="M60" s="27"/>
      <c r="N60" s="27"/>
      <c r="O60" s="27"/>
      <c r="P60" s="27"/>
    </row>
    <row r="61" spans="1:16" ht="14.4" x14ac:dyDescent="0.3">
      <c r="A61" s="20">
        <v>58</v>
      </c>
      <c r="B61" s="21" t="s">
        <v>154</v>
      </c>
      <c r="C61" s="29" t="s">
        <v>304</v>
      </c>
      <c r="D61" s="23">
        <v>592</v>
      </c>
      <c r="E61" s="23">
        <v>57</v>
      </c>
      <c r="F61" s="24">
        <f t="shared" si="0"/>
        <v>91</v>
      </c>
      <c r="G61" s="25" t="str">
        <f t="shared" si="1"/>
        <v>10</v>
      </c>
      <c r="H61" s="5">
        <v>0</v>
      </c>
      <c r="I61" s="5">
        <v>55</v>
      </c>
      <c r="J61" s="26">
        <f t="shared" si="2"/>
        <v>0</v>
      </c>
      <c r="K61" s="6" t="str">
        <f t="shared" si="3"/>
        <v>0</v>
      </c>
      <c r="L61" s="27"/>
      <c r="M61" s="27"/>
      <c r="N61" s="27"/>
      <c r="O61" s="27"/>
      <c r="P61" s="27"/>
    </row>
    <row r="62" spans="1:16" ht="19.5" customHeight="1" x14ac:dyDescent="0.3">
      <c r="A62" s="28">
        <v>59</v>
      </c>
      <c r="B62" s="29" t="s">
        <v>139</v>
      </c>
      <c r="C62" s="29" t="s">
        <v>308</v>
      </c>
      <c r="D62" s="23">
        <v>7020</v>
      </c>
      <c r="E62" s="23">
        <v>67</v>
      </c>
      <c r="F62" s="24">
        <f t="shared" si="0"/>
        <v>99</v>
      </c>
      <c r="G62" s="25" t="str">
        <f t="shared" si="1"/>
        <v>10</v>
      </c>
      <c r="H62" s="5">
        <v>1</v>
      </c>
      <c r="I62" s="5">
        <v>62</v>
      </c>
      <c r="J62" s="26">
        <f t="shared" si="2"/>
        <v>2</v>
      </c>
      <c r="K62" s="6" t="str">
        <f t="shared" si="3"/>
        <v>1</v>
      </c>
      <c r="L62" s="27"/>
      <c r="M62" s="27"/>
      <c r="N62" s="27"/>
      <c r="O62" s="27"/>
      <c r="P62" s="27"/>
    </row>
    <row r="63" spans="1:16" ht="14.4" x14ac:dyDescent="0.3">
      <c r="A63" s="28">
        <v>60</v>
      </c>
      <c r="B63" s="29" t="s">
        <v>130</v>
      </c>
      <c r="C63" s="29" t="s">
        <v>312</v>
      </c>
      <c r="D63" s="23">
        <v>9406</v>
      </c>
      <c r="E63" s="23">
        <v>538</v>
      </c>
      <c r="F63" s="24">
        <f t="shared" si="0"/>
        <v>95</v>
      </c>
      <c r="G63" s="25" t="str">
        <f t="shared" si="1"/>
        <v>10</v>
      </c>
      <c r="H63" s="5">
        <v>0</v>
      </c>
      <c r="I63" s="5">
        <v>536</v>
      </c>
      <c r="J63" s="26">
        <f t="shared" si="2"/>
        <v>0</v>
      </c>
      <c r="K63" s="6" t="str">
        <f t="shared" si="3"/>
        <v>0</v>
      </c>
      <c r="L63" s="27"/>
      <c r="M63" s="27"/>
      <c r="N63" s="27"/>
      <c r="O63" s="27"/>
      <c r="P63" s="27"/>
    </row>
    <row r="64" spans="1:16" ht="14.4" x14ac:dyDescent="0.3">
      <c r="A64" s="20">
        <v>61</v>
      </c>
      <c r="B64" s="21" t="s">
        <v>162</v>
      </c>
      <c r="C64" s="29" t="s">
        <v>314</v>
      </c>
      <c r="D64" s="23">
        <v>3808</v>
      </c>
      <c r="E64" s="23">
        <v>342</v>
      </c>
      <c r="F64" s="24">
        <f t="shared" si="0"/>
        <v>92</v>
      </c>
      <c r="G64" s="25" t="str">
        <f t="shared" si="1"/>
        <v>10</v>
      </c>
      <c r="H64" s="5">
        <v>91</v>
      </c>
      <c r="I64" s="5">
        <v>341</v>
      </c>
      <c r="J64" s="26">
        <f t="shared" si="2"/>
        <v>21</v>
      </c>
      <c r="K64" s="6" t="str">
        <f t="shared" si="3"/>
        <v>4</v>
      </c>
      <c r="L64" s="27"/>
      <c r="M64" s="27"/>
      <c r="N64" s="27"/>
      <c r="O64" s="27"/>
      <c r="P64" s="27"/>
    </row>
    <row r="65" spans="1:16" ht="14.4" x14ac:dyDescent="0.3">
      <c r="A65" s="20">
        <v>62</v>
      </c>
      <c r="B65" s="21" t="s">
        <v>122</v>
      </c>
      <c r="C65" s="29" t="s">
        <v>318</v>
      </c>
      <c r="D65" s="23">
        <v>1251</v>
      </c>
      <c r="E65" s="23">
        <v>236</v>
      </c>
      <c r="F65" s="24">
        <f t="shared" si="0"/>
        <v>84</v>
      </c>
      <c r="G65" s="25" t="str">
        <f t="shared" si="1"/>
        <v>10</v>
      </c>
      <c r="H65" s="5">
        <v>96</v>
      </c>
      <c r="I65" s="5">
        <v>236</v>
      </c>
      <c r="J65" s="26">
        <f t="shared" si="2"/>
        <v>29</v>
      </c>
      <c r="K65" s="6" t="str">
        <f t="shared" si="3"/>
        <v>4</v>
      </c>
      <c r="L65" s="27"/>
      <c r="M65" s="27"/>
      <c r="N65" s="27"/>
      <c r="O65" s="27"/>
      <c r="P65" s="27"/>
    </row>
    <row r="66" spans="1:16" ht="14.4" x14ac:dyDescent="0.3">
      <c r="A66" s="20">
        <v>63</v>
      </c>
      <c r="B66" s="21" t="s">
        <v>183</v>
      </c>
      <c r="C66" s="29" t="s">
        <v>321</v>
      </c>
      <c r="D66" s="23">
        <v>105</v>
      </c>
      <c r="E66" s="23">
        <v>13</v>
      </c>
      <c r="F66" s="24">
        <f t="shared" si="0"/>
        <v>89</v>
      </c>
      <c r="G66" s="25" t="str">
        <f t="shared" si="1"/>
        <v>10</v>
      </c>
      <c r="H66" s="5">
        <v>1</v>
      </c>
      <c r="I66" s="5">
        <v>10</v>
      </c>
      <c r="J66" s="26">
        <f t="shared" si="2"/>
        <v>9</v>
      </c>
      <c r="K66" s="6" t="str">
        <f t="shared" si="3"/>
        <v>2</v>
      </c>
      <c r="L66" s="27"/>
      <c r="M66" s="27"/>
      <c r="N66" s="27"/>
      <c r="O66" s="27"/>
      <c r="P66" s="27"/>
    </row>
    <row r="67" spans="1:16" ht="14.4" x14ac:dyDescent="0.3">
      <c r="A67" s="20">
        <v>64</v>
      </c>
      <c r="B67" s="21" t="s">
        <v>154</v>
      </c>
      <c r="C67" s="22" t="s">
        <v>324</v>
      </c>
      <c r="D67" s="23">
        <v>2129</v>
      </c>
      <c r="E67" s="23">
        <v>85</v>
      </c>
      <c r="F67" s="24">
        <f t="shared" si="0"/>
        <v>96</v>
      </c>
      <c r="G67" s="25" t="str">
        <f t="shared" si="1"/>
        <v>10</v>
      </c>
      <c r="H67" s="5">
        <v>0</v>
      </c>
      <c r="I67" s="5">
        <v>84</v>
      </c>
      <c r="J67" s="26">
        <f t="shared" si="2"/>
        <v>0</v>
      </c>
      <c r="K67" s="6" t="str">
        <f t="shared" si="3"/>
        <v>0</v>
      </c>
      <c r="L67" s="27"/>
      <c r="M67" s="27"/>
      <c r="N67" s="27"/>
      <c r="O67" s="27"/>
      <c r="P67" s="27"/>
    </row>
    <row r="68" spans="1:16" ht="14.4" x14ac:dyDescent="0.3">
      <c r="A68" s="20">
        <v>65</v>
      </c>
      <c r="B68" s="21" t="s">
        <v>125</v>
      </c>
      <c r="C68" s="22" t="s">
        <v>327</v>
      </c>
      <c r="D68" s="23">
        <v>2468</v>
      </c>
      <c r="E68" s="23">
        <v>232</v>
      </c>
      <c r="F68" s="24">
        <f t="shared" si="0"/>
        <v>91</v>
      </c>
      <c r="G68" s="25" t="str">
        <f t="shared" si="1"/>
        <v>10</v>
      </c>
      <c r="H68" s="5">
        <v>0</v>
      </c>
      <c r="I68" s="5">
        <v>232</v>
      </c>
      <c r="J68" s="26">
        <f t="shared" si="2"/>
        <v>0</v>
      </c>
      <c r="K68" s="6" t="str">
        <f t="shared" si="3"/>
        <v>0</v>
      </c>
      <c r="L68" s="27"/>
      <c r="M68" s="27"/>
      <c r="N68" s="27"/>
      <c r="O68" s="27"/>
      <c r="P68" s="27"/>
    </row>
    <row r="69" spans="1:16" ht="14.4" x14ac:dyDescent="0.3">
      <c r="A69" s="28">
        <v>66</v>
      </c>
      <c r="B69" s="29" t="s">
        <v>154</v>
      </c>
      <c r="C69" s="22" t="s">
        <v>330</v>
      </c>
      <c r="D69" s="23">
        <v>695</v>
      </c>
      <c r="E69" s="23">
        <v>27</v>
      </c>
      <c r="F69" s="24">
        <f t="shared" si="0"/>
        <v>96</v>
      </c>
      <c r="G69" s="25" t="str">
        <f t="shared" si="1"/>
        <v>10</v>
      </c>
      <c r="H69" s="5">
        <v>0</v>
      </c>
      <c r="I69" s="5">
        <v>27</v>
      </c>
      <c r="J69" s="26">
        <f t="shared" si="2"/>
        <v>0</v>
      </c>
      <c r="K69" s="6" t="str">
        <f t="shared" si="3"/>
        <v>0</v>
      </c>
      <c r="L69" s="27"/>
      <c r="M69" s="27"/>
      <c r="N69" s="27"/>
      <c r="O69" s="27"/>
      <c r="P69" s="27"/>
    </row>
    <row r="70" spans="1:16" ht="14.4" x14ac:dyDescent="0.3">
      <c r="A70" s="28">
        <v>67</v>
      </c>
      <c r="B70" s="29" t="s">
        <v>183</v>
      </c>
      <c r="C70" s="22" t="s">
        <v>333</v>
      </c>
      <c r="D70" s="23">
        <v>56</v>
      </c>
      <c r="E70" s="23">
        <v>9</v>
      </c>
      <c r="F70" s="24">
        <f t="shared" si="0"/>
        <v>86</v>
      </c>
      <c r="G70" s="25" t="str">
        <f t="shared" si="1"/>
        <v>10</v>
      </c>
      <c r="H70" s="5">
        <v>0</v>
      </c>
      <c r="I70" s="5">
        <v>9</v>
      </c>
      <c r="J70" s="26">
        <f t="shared" si="2"/>
        <v>0</v>
      </c>
      <c r="K70" s="6" t="str">
        <f t="shared" si="3"/>
        <v>0</v>
      </c>
      <c r="L70" s="27"/>
      <c r="M70" s="27"/>
      <c r="N70" s="27"/>
      <c r="O70" s="27"/>
      <c r="P70" s="27"/>
    </row>
    <row r="71" spans="1:16" ht="14.4" x14ac:dyDescent="0.3">
      <c r="A71" s="20">
        <v>68</v>
      </c>
      <c r="B71" s="21" t="s">
        <v>125</v>
      </c>
      <c r="C71" s="22" t="s">
        <v>336</v>
      </c>
      <c r="D71" s="23">
        <v>5448</v>
      </c>
      <c r="E71" s="23">
        <v>159</v>
      </c>
      <c r="F71" s="24">
        <f t="shared" si="0"/>
        <v>97</v>
      </c>
      <c r="G71" s="25" t="str">
        <f t="shared" si="1"/>
        <v>10</v>
      </c>
      <c r="H71" s="5">
        <v>0</v>
      </c>
      <c r="I71" s="5">
        <v>153</v>
      </c>
      <c r="J71" s="26">
        <f t="shared" si="2"/>
        <v>0</v>
      </c>
      <c r="K71" s="6" t="str">
        <f t="shared" si="3"/>
        <v>0</v>
      </c>
      <c r="L71" s="27"/>
      <c r="M71" s="27"/>
      <c r="N71" s="27"/>
      <c r="O71" s="27"/>
      <c r="P71" s="27"/>
    </row>
    <row r="72" spans="1:16" ht="14.4" x14ac:dyDescent="0.3">
      <c r="A72" s="20">
        <v>69</v>
      </c>
      <c r="B72" s="21" t="s">
        <v>154</v>
      </c>
      <c r="C72" s="22" t="s">
        <v>338</v>
      </c>
      <c r="D72" s="23">
        <v>187</v>
      </c>
      <c r="E72" s="23">
        <v>100</v>
      </c>
      <c r="F72" s="24">
        <f t="shared" si="0"/>
        <v>65</v>
      </c>
      <c r="G72" s="25" t="str">
        <f t="shared" si="1"/>
        <v>8</v>
      </c>
      <c r="H72" s="5">
        <v>0</v>
      </c>
      <c r="I72" s="5">
        <v>100</v>
      </c>
      <c r="J72" s="26">
        <f t="shared" si="2"/>
        <v>0</v>
      </c>
      <c r="K72" s="6" t="str">
        <f t="shared" si="3"/>
        <v>0</v>
      </c>
      <c r="L72" s="27"/>
      <c r="M72" s="27"/>
      <c r="N72" s="27"/>
      <c r="O72" s="27"/>
      <c r="P72" s="27"/>
    </row>
    <row r="73" spans="1:16" ht="14.4" x14ac:dyDescent="0.3">
      <c r="A73" s="20">
        <v>70</v>
      </c>
      <c r="B73" s="21" t="s">
        <v>125</v>
      </c>
      <c r="C73" s="22" t="s">
        <v>340</v>
      </c>
      <c r="D73" s="23">
        <v>2982</v>
      </c>
      <c r="E73" s="23">
        <v>6</v>
      </c>
      <c r="F73" s="24">
        <f t="shared" si="0"/>
        <v>100</v>
      </c>
      <c r="G73" s="25" t="str">
        <f t="shared" si="1"/>
        <v>10</v>
      </c>
      <c r="H73" s="5">
        <v>0</v>
      </c>
      <c r="I73" s="5">
        <v>6</v>
      </c>
      <c r="J73" s="26">
        <f t="shared" si="2"/>
        <v>0</v>
      </c>
      <c r="K73" s="6" t="str">
        <f t="shared" si="3"/>
        <v>0</v>
      </c>
      <c r="L73" s="27"/>
      <c r="M73" s="27"/>
      <c r="N73" s="27"/>
      <c r="O73" s="27"/>
      <c r="P73" s="27"/>
    </row>
    <row r="74" spans="1:16" ht="14.4" x14ac:dyDescent="0.3">
      <c r="A74" s="20">
        <v>71</v>
      </c>
      <c r="B74" s="21" t="s">
        <v>125</v>
      </c>
      <c r="C74" s="22" t="s">
        <v>344</v>
      </c>
      <c r="D74" s="23">
        <v>3295</v>
      </c>
      <c r="E74" s="23">
        <v>1</v>
      </c>
      <c r="F74" s="24">
        <f t="shared" si="0"/>
        <v>100</v>
      </c>
      <c r="G74" s="25" t="str">
        <f t="shared" si="1"/>
        <v>10</v>
      </c>
      <c r="H74" s="5">
        <v>0</v>
      </c>
      <c r="I74" s="5">
        <v>1</v>
      </c>
      <c r="J74" s="26">
        <f t="shared" si="2"/>
        <v>0</v>
      </c>
      <c r="K74" s="6" t="str">
        <f t="shared" si="3"/>
        <v>0</v>
      </c>
      <c r="L74" s="27"/>
      <c r="M74" s="27"/>
      <c r="N74" s="27"/>
      <c r="O74" s="27"/>
      <c r="P74" s="27"/>
    </row>
    <row r="75" spans="1:16" ht="14.4" x14ac:dyDescent="0.3">
      <c r="A75" s="20">
        <v>72</v>
      </c>
      <c r="B75" s="21" t="s">
        <v>130</v>
      </c>
      <c r="C75" s="22" t="s">
        <v>348</v>
      </c>
      <c r="D75" s="23">
        <v>129</v>
      </c>
      <c r="E75" s="23">
        <v>131</v>
      </c>
      <c r="F75" s="24">
        <f t="shared" si="0"/>
        <v>50</v>
      </c>
      <c r="G75" s="25" t="str">
        <f t="shared" si="1"/>
        <v>6</v>
      </c>
      <c r="H75" s="5">
        <v>1</v>
      </c>
      <c r="I75" s="5">
        <v>129</v>
      </c>
      <c r="J75" s="26">
        <f t="shared" si="2"/>
        <v>1</v>
      </c>
      <c r="K75" s="6" t="str">
        <f t="shared" si="3"/>
        <v>1</v>
      </c>
      <c r="L75" s="27"/>
      <c r="M75" s="27"/>
      <c r="N75" s="27"/>
      <c r="O75" s="27"/>
      <c r="P75" s="27"/>
    </row>
    <row r="76" spans="1:16" ht="27.6" x14ac:dyDescent="0.3">
      <c r="A76" s="28">
        <v>73</v>
      </c>
      <c r="B76" s="29" t="s">
        <v>122</v>
      </c>
      <c r="C76" s="22" t="s">
        <v>352</v>
      </c>
      <c r="D76" s="23">
        <v>2579</v>
      </c>
      <c r="E76" s="23">
        <v>468</v>
      </c>
      <c r="F76" s="24">
        <f t="shared" si="0"/>
        <v>85</v>
      </c>
      <c r="G76" s="25" t="str">
        <f t="shared" si="1"/>
        <v>10</v>
      </c>
      <c r="H76" s="5">
        <v>104</v>
      </c>
      <c r="I76" s="5">
        <v>468</v>
      </c>
      <c r="J76" s="26">
        <f t="shared" si="2"/>
        <v>18</v>
      </c>
      <c r="K76" s="6" t="str">
        <f t="shared" si="3"/>
        <v>3</v>
      </c>
      <c r="L76" s="27"/>
      <c r="M76" s="27"/>
      <c r="N76" s="27"/>
      <c r="O76" s="27"/>
      <c r="P76" s="27"/>
    </row>
    <row r="77" spans="1:16" ht="14.4" x14ac:dyDescent="0.3">
      <c r="A77" s="28">
        <v>74</v>
      </c>
      <c r="B77" s="29" t="s">
        <v>154</v>
      </c>
      <c r="C77" s="22" t="s">
        <v>355</v>
      </c>
      <c r="D77" s="23">
        <v>1136</v>
      </c>
      <c r="E77" s="23">
        <v>56</v>
      </c>
      <c r="F77" s="24">
        <f t="shared" si="0"/>
        <v>95</v>
      </c>
      <c r="G77" s="25" t="str">
        <f t="shared" si="1"/>
        <v>10</v>
      </c>
      <c r="H77" s="5">
        <v>0</v>
      </c>
      <c r="I77" s="5">
        <v>54</v>
      </c>
      <c r="J77" s="26">
        <f t="shared" si="2"/>
        <v>0</v>
      </c>
      <c r="K77" s="6" t="str">
        <f t="shared" si="3"/>
        <v>0</v>
      </c>
      <c r="L77" s="27"/>
      <c r="M77" s="27"/>
      <c r="N77" s="27"/>
      <c r="O77" s="27"/>
      <c r="P77" s="27"/>
    </row>
    <row r="78" spans="1:16" ht="14.4" x14ac:dyDescent="0.3">
      <c r="A78" s="20">
        <v>75</v>
      </c>
      <c r="B78" s="21" t="s">
        <v>122</v>
      </c>
      <c r="C78" s="22" t="s">
        <v>358</v>
      </c>
      <c r="D78" s="23">
        <v>510</v>
      </c>
      <c r="E78" s="23">
        <v>181</v>
      </c>
      <c r="F78" s="24">
        <f t="shared" si="0"/>
        <v>74</v>
      </c>
      <c r="G78" s="25" t="str">
        <f t="shared" si="1"/>
        <v>8</v>
      </c>
      <c r="H78" s="5">
        <v>0</v>
      </c>
      <c r="I78" s="5">
        <v>179</v>
      </c>
      <c r="J78" s="26">
        <f t="shared" si="2"/>
        <v>0</v>
      </c>
      <c r="K78" s="6" t="str">
        <f t="shared" si="3"/>
        <v>0</v>
      </c>
      <c r="L78" s="27"/>
      <c r="M78" s="27"/>
      <c r="N78" s="27"/>
      <c r="O78" s="27"/>
      <c r="P78" s="27"/>
    </row>
    <row r="79" spans="1:16" ht="14.4" x14ac:dyDescent="0.3">
      <c r="A79" s="20">
        <v>76</v>
      </c>
      <c r="B79" s="21" t="s">
        <v>148</v>
      </c>
      <c r="C79" s="22" t="s">
        <v>362</v>
      </c>
      <c r="D79" s="23">
        <v>23684</v>
      </c>
      <c r="E79" s="23">
        <v>1952</v>
      </c>
      <c r="F79" s="24">
        <f t="shared" si="0"/>
        <v>92</v>
      </c>
      <c r="G79" s="25" t="str">
        <f t="shared" si="1"/>
        <v>10</v>
      </c>
      <c r="H79" s="5">
        <v>111</v>
      </c>
      <c r="I79" s="5">
        <v>1942</v>
      </c>
      <c r="J79" s="26">
        <f t="shared" si="2"/>
        <v>5</v>
      </c>
      <c r="K79" s="6" t="str">
        <f t="shared" si="3"/>
        <v>2</v>
      </c>
      <c r="L79" s="27"/>
      <c r="M79" s="27"/>
      <c r="N79" s="27"/>
      <c r="O79" s="27"/>
      <c r="P79" s="27"/>
    </row>
    <row r="80" spans="1:16" ht="27.6" x14ac:dyDescent="0.3">
      <c r="A80" s="28">
        <v>77</v>
      </c>
      <c r="B80" s="29" t="s">
        <v>154</v>
      </c>
      <c r="C80" s="22" t="s">
        <v>365</v>
      </c>
      <c r="D80" s="23">
        <v>30</v>
      </c>
      <c r="E80" s="23">
        <v>0</v>
      </c>
      <c r="F80" s="24">
        <f t="shared" si="0"/>
        <v>100</v>
      </c>
      <c r="G80" s="25" t="str">
        <f t="shared" si="1"/>
        <v>10</v>
      </c>
      <c r="H80" s="5">
        <v>0</v>
      </c>
      <c r="I80" s="5">
        <v>0</v>
      </c>
      <c r="J80" s="26">
        <f t="shared" si="2"/>
        <v>0</v>
      </c>
      <c r="K80" s="6" t="str">
        <f t="shared" si="3"/>
        <v>0</v>
      </c>
      <c r="L80" s="27"/>
      <c r="M80" s="27"/>
      <c r="N80" s="27"/>
      <c r="O80" s="27"/>
      <c r="P80" s="27"/>
    </row>
    <row r="81" spans="1:16" ht="14.4" x14ac:dyDescent="0.3">
      <c r="A81" s="20">
        <v>78</v>
      </c>
      <c r="B81" s="21" t="s">
        <v>154</v>
      </c>
      <c r="C81" s="22" t="s">
        <v>369</v>
      </c>
      <c r="D81" s="23">
        <v>521</v>
      </c>
      <c r="E81" s="23">
        <v>11</v>
      </c>
      <c r="F81" s="24">
        <f t="shared" si="0"/>
        <v>98</v>
      </c>
      <c r="G81" s="25" t="str">
        <f t="shared" si="1"/>
        <v>10</v>
      </c>
      <c r="H81" s="5">
        <v>0</v>
      </c>
      <c r="I81" s="5">
        <v>10</v>
      </c>
      <c r="J81" s="26">
        <f t="shared" si="2"/>
        <v>0</v>
      </c>
      <c r="K81" s="6" t="str">
        <f t="shared" si="3"/>
        <v>0</v>
      </c>
      <c r="L81" s="27"/>
      <c r="M81" s="27"/>
      <c r="N81" s="27"/>
      <c r="O81" s="27"/>
      <c r="P81" s="27"/>
    </row>
    <row r="82" spans="1:16" ht="14.4" x14ac:dyDescent="0.3">
      <c r="A82" s="20">
        <v>79</v>
      </c>
      <c r="B82" s="21" t="s">
        <v>122</v>
      </c>
      <c r="C82" s="31" t="s">
        <v>371</v>
      </c>
      <c r="D82" s="23">
        <v>1236</v>
      </c>
      <c r="E82" s="23">
        <v>79</v>
      </c>
      <c r="F82" s="24">
        <f t="shared" si="0"/>
        <v>94</v>
      </c>
      <c r="G82" s="25" t="str">
        <f t="shared" si="1"/>
        <v>10</v>
      </c>
      <c r="H82" s="5">
        <v>0</v>
      </c>
      <c r="I82" s="5">
        <v>79</v>
      </c>
      <c r="J82" s="26">
        <f t="shared" si="2"/>
        <v>0</v>
      </c>
      <c r="K82" s="6" t="str">
        <f t="shared" si="3"/>
        <v>0</v>
      </c>
      <c r="L82" s="27"/>
      <c r="M82" s="27"/>
      <c r="N82" s="27"/>
      <c r="O82" s="27"/>
      <c r="P82" s="27"/>
    </row>
    <row r="83" spans="1:16" ht="14.4" x14ac:dyDescent="0.3">
      <c r="A83" s="20">
        <v>80</v>
      </c>
      <c r="B83" s="21" t="s">
        <v>148</v>
      </c>
      <c r="C83" s="31" t="s">
        <v>373</v>
      </c>
      <c r="D83" s="23">
        <v>4445</v>
      </c>
      <c r="E83" s="23">
        <v>431</v>
      </c>
      <c r="F83" s="24">
        <f t="shared" si="0"/>
        <v>91</v>
      </c>
      <c r="G83" s="25" t="str">
        <f t="shared" si="1"/>
        <v>10</v>
      </c>
      <c r="H83" s="5">
        <v>8</v>
      </c>
      <c r="I83" s="5">
        <v>430</v>
      </c>
      <c r="J83" s="26">
        <f t="shared" si="2"/>
        <v>2</v>
      </c>
      <c r="K83" s="6" t="str">
        <f t="shared" si="3"/>
        <v>1</v>
      </c>
      <c r="L83" s="27"/>
      <c r="M83" s="27"/>
      <c r="N83" s="27"/>
      <c r="O83" s="27"/>
      <c r="P83" s="27"/>
    </row>
    <row r="84" spans="1:16" ht="14.4" x14ac:dyDescent="0.3">
      <c r="A84" s="20">
        <v>81</v>
      </c>
      <c r="B84" s="21" t="s">
        <v>154</v>
      </c>
      <c r="C84" s="22" t="s">
        <v>376</v>
      </c>
      <c r="D84" s="23">
        <v>850</v>
      </c>
      <c r="E84" s="23">
        <v>149</v>
      </c>
      <c r="F84" s="24">
        <f t="shared" si="0"/>
        <v>85</v>
      </c>
      <c r="G84" s="25" t="str">
        <f t="shared" si="1"/>
        <v>10</v>
      </c>
      <c r="H84" s="5">
        <v>1</v>
      </c>
      <c r="I84" s="5">
        <v>149</v>
      </c>
      <c r="J84" s="26">
        <f t="shared" si="2"/>
        <v>1</v>
      </c>
      <c r="K84" s="6" t="str">
        <f t="shared" si="3"/>
        <v>1</v>
      </c>
      <c r="L84" s="27"/>
      <c r="M84" s="27"/>
      <c r="N84" s="27"/>
      <c r="O84" s="27"/>
      <c r="P84" s="27"/>
    </row>
    <row r="85" spans="1:16" ht="14.4" x14ac:dyDescent="0.3">
      <c r="A85" s="28">
        <v>82</v>
      </c>
      <c r="B85" s="29" t="s">
        <v>162</v>
      </c>
      <c r="C85" s="22" t="s">
        <v>379</v>
      </c>
      <c r="D85" s="23">
        <v>6719</v>
      </c>
      <c r="E85" s="23">
        <v>59</v>
      </c>
      <c r="F85" s="24">
        <f t="shared" si="0"/>
        <v>99</v>
      </c>
      <c r="G85" s="25" t="str">
        <f t="shared" si="1"/>
        <v>10</v>
      </c>
      <c r="H85" s="5">
        <v>0</v>
      </c>
      <c r="I85" s="5">
        <v>56</v>
      </c>
      <c r="J85" s="26">
        <f t="shared" si="2"/>
        <v>0</v>
      </c>
      <c r="K85" s="6" t="str">
        <f t="shared" si="3"/>
        <v>0</v>
      </c>
      <c r="L85" s="27"/>
      <c r="M85" s="27"/>
      <c r="N85" s="27"/>
      <c r="O85" s="27"/>
      <c r="P85" s="27"/>
    </row>
    <row r="86" spans="1:16" ht="14.4" x14ac:dyDescent="0.3">
      <c r="A86" s="28">
        <v>83</v>
      </c>
      <c r="B86" s="29" t="s">
        <v>122</v>
      </c>
      <c r="C86" s="22" t="s">
        <v>383</v>
      </c>
      <c r="D86" s="23">
        <v>1582</v>
      </c>
      <c r="E86" s="23">
        <v>206</v>
      </c>
      <c r="F86" s="24">
        <f t="shared" si="0"/>
        <v>88</v>
      </c>
      <c r="G86" s="25" t="str">
        <f t="shared" si="1"/>
        <v>10</v>
      </c>
      <c r="H86" s="5">
        <v>228</v>
      </c>
      <c r="I86" s="5">
        <v>206</v>
      </c>
      <c r="J86" s="26">
        <f t="shared" si="2"/>
        <v>53</v>
      </c>
      <c r="K86" s="6" t="str">
        <f t="shared" si="3"/>
        <v>6</v>
      </c>
      <c r="L86" s="27"/>
      <c r="M86" s="27"/>
      <c r="N86" s="27"/>
      <c r="O86" s="27"/>
      <c r="P86" s="27"/>
    </row>
    <row r="87" spans="1:16" ht="14.4" x14ac:dyDescent="0.3">
      <c r="A87" s="28">
        <v>84</v>
      </c>
      <c r="B87" s="29" t="s">
        <v>130</v>
      </c>
      <c r="C87" s="22" t="s">
        <v>386</v>
      </c>
      <c r="D87" s="23">
        <v>7139</v>
      </c>
      <c r="E87" s="23">
        <v>175</v>
      </c>
      <c r="F87" s="24">
        <f t="shared" si="0"/>
        <v>98</v>
      </c>
      <c r="G87" s="25" t="str">
        <f t="shared" si="1"/>
        <v>10</v>
      </c>
      <c r="H87" s="5">
        <v>0</v>
      </c>
      <c r="I87" s="5">
        <v>171</v>
      </c>
      <c r="J87" s="26">
        <f t="shared" si="2"/>
        <v>0</v>
      </c>
      <c r="K87" s="6" t="str">
        <f t="shared" si="3"/>
        <v>0</v>
      </c>
      <c r="L87" s="27"/>
      <c r="M87" s="27"/>
      <c r="N87" s="27"/>
      <c r="O87" s="27"/>
      <c r="P87" s="27"/>
    </row>
    <row r="88" spans="1:16" ht="14.4" x14ac:dyDescent="0.3">
      <c r="A88" s="20">
        <v>85</v>
      </c>
      <c r="B88" s="21" t="s">
        <v>122</v>
      </c>
      <c r="C88" s="22" t="s">
        <v>388</v>
      </c>
      <c r="D88" s="23">
        <v>7384</v>
      </c>
      <c r="E88" s="23">
        <v>1</v>
      </c>
      <c r="F88" s="24">
        <f t="shared" si="0"/>
        <v>100</v>
      </c>
      <c r="G88" s="25" t="str">
        <f t="shared" si="1"/>
        <v>10</v>
      </c>
      <c r="H88" s="5">
        <v>2</v>
      </c>
      <c r="I88" s="5">
        <v>0</v>
      </c>
      <c r="J88" s="26">
        <f t="shared" si="2"/>
        <v>100</v>
      </c>
      <c r="K88" s="6" t="str">
        <f t="shared" si="3"/>
        <v>10</v>
      </c>
      <c r="L88" s="27"/>
      <c r="M88" s="27"/>
      <c r="N88" s="27"/>
      <c r="O88" s="27"/>
      <c r="P88" s="27"/>
    </row>
    <row r="89" spans="1:16" ht="14.4" x14ac:dyDescent="0.25">
      <c r="A89" s="7"/>
      <c r="B89" s="7"/>
      <c r="C89" s="32" t="s">
        <v>389</v>
      </c>
      <c r="D89" s="33">
        <f t="shared" ref="D89:E89" si="4">SUM(D4:D88)</f>
        <v>277781</v>
      </c>
      <c r="E89" s="33">
        <f t="shared" si="4"/>
        <v>34338</v>
      </c>
      <c r="F89" s="33"/>
      <c r="G89" s="34"/>
      <c r="H89" s="35">
        <f t="shared" ref="H89:I89" si="5">SUM(H4:H88)</f>
        <v>9838</v>
      </c>
      <c r="I89" s="35">
        <f t="shared" si="5"/>
        <v>34185</v>
      </c>
      <c r="J89" s="26"/>
      <c r="K89" s="36"/>
      <c r="L89" s="37"/>
      <c r="M89" s="37"/>
      <c r="N89" s="37"/>
      <c r="O89" s="37"/>
      <c r="P89" s="37"/>
    </row>
    <row r="90" spans="1:16" ht="14.4" x14ac:dyDescent="0.25">
      <c r="A90" s="9"/>
      <c r="B90" s="9"/>
      <c r="C90" s="38"/>
      <c r="D90" s="39"/>
      <c r="E90" s="39"/>
      <c r="F90" s="40"/>
      <c r="G90" s="39"/>
      <c r="H90" s="37"/>
      <c r="I90" s="37"/>
      <c r="J90" s="41"/>
      <c r="K90" s="37"/>
      <c r="L90" s="37"/>
      <c r="M90" s="37"/>
      <c r="N90" s="37"/>
      <c r="O90" s="37"/>
      <c r="P90" s="37"/>
    </row>
    <row r="91" spans="1:16" ht="14.4" x14ac:dyDescent="0.25">
      <c r="A91" s="9"/>
      <c r="B91" s="9"/>
      <c r="C91" s="38"/>
      <c r="D91" s="39"/>
      <c r="E91" s="39"/>
      <c r="F91" s="40"/>
      <c r="G91" s="39"/>
      <c r="H91" s="37"/>
      <c r="I91" s="37"/>
      <c r="J91" s="41"/>
      <c r="K91" s="37"/>
      <c r="L91" s="37"/>
      <c r="M91" s="37"/>
      <c r="N91" s="37"/>
      <c r="O91" s="37"/>
      <c r="P91" s="37"/>
    </row>
    <row r="92" spans="1:16" ht="14.4" x14ac:dyDescent="0.25">
      <c r="A92" s="9"/>
      <c r="B92" s="9"/>
      <c r="C92" s="38"/>
      <c r="D92" s="39"/>
      <c r="E92" s="39"/>
      <c r="F92" s="40"/>
      <c r="G92" s="39"/>
      <c r="H92" s="37"/>
      <c r="I92" s="37"/>
      <c r="J92" s="41"/>
      <c r="K92" s="37"/>
      <c r="L92" s="37"/>
      <c r="M92" s="37"/>
      <c r="N92" s="37"/>
      <c r="O92" s="37"/>
      <c r="P92" s="37"/>
    </row>
    <row r="93" spans="1:16" ht="14.4" x14ac:dyDescent="0.25">
      <c r="A93" s="9"/>
      <c r="B93" s="9"/>
      <c r="C93" s="38"/>
      <c r="D93" s="39"/>
      <c r="E93" s="39"/>
      <c r="F93" s="40"/>
      <c r="G93" s="39"/>
      <c r="H93" s="37"/>
      <c r="I93" s="37"/>
      <c r="J93" s="41"/>
      <c r="K93" s="37"/>
      <c r="L93" s="37"/>
      <c r="M93" s="37"/>
      <c r="N93" s="37"/>
      <c r="O93" s="37"/>
      <c r="P93" s="37"/>
    </row>
    <row r="94" spans="1:16" ht="14.4" x14ac:dyDescent="0.25">
      <c r="A94" s="9"/>
      <c r="B94" s="9"/>
      <c r="C94" s="38"/>
      <c r="D94" s="39"/>
      <c r="E94" s="39"/>
      <c r="F94" s="40"/>
      <c r="G94" s="39"/>
      <c r="H94" s="37"/>
      <c r="I94" s="37"/>
      <c r="J94" s="41"/>
      <c r="K94" s="37"/>
      <c r="L94" s="37"/>
      <c r="M94" s="37"/>
      <c r="N94" s="37"/>
      <c r="O94" s="37"/>
      <c r="P94" s="37"/>
    </row>
    <row r="95" spans="1:16" ht="14.4" x14ac:dyDescent="0.25">
      <c r="A95" s="9"/>
      <c r="B95" s="9"/>
      <c r="C95" s="38"/>
      <c r="D95" s="39"/>
      <c r="E95" s="39"/>
      <c r="F95" s="40"/>
      <c r="G95" s="39"/>
      <c r="H95" s="37"/>
      <c r="I95" s="37"/>
      <c r="J95" s="41"/>
      <c r="K95" s="37"/>
      <c r="L95" s="37"/>
      <c r="M95" s="37"/>
      <c r="N95" s="37"/>
      <c r="O95" s="37"/>
      <c r="P95" s="37"/>
    </row>
    <row r="96" spans="1:16" ht="14.4" x14ac:dyDescent="0.25">
      <c r="A96" s="9"/>
      <c r="B96" s="9"/>
      <c r="C96" s="38"/>
      <c r="D96" s="39"/>
      <c r="E96" s="39"/>
      <c r="F96" s="40"/>
      <c r="G96" s="39"/>
      <c r="H96" s="37"/>
      <c r="I96" s="37"/>
      <c r="J96" s="41"/>
      <c r="K96" s="37"/>
      <c r="L96" s="37"/>
      <c r="M96" s="37"/>
      <c r="N96" s="37"/>
      <c r="O96" s="37"/>
      <c r="P96" s="37"/>
    </row>
    <row r="97" spans="1:16" ht="14.4" x14ac:dyDescent="0.25">
      <c r="A97" s="9"/>
      <c r="B97" s="9"/>
      <c r="C97" s="38"/>
      <c r="D97" s="39"/>
      <c r="E97" s="39"/>
      <c r="F97" s="40"/>
      <c r="G97" s="39"/>
      <c r="H97" s="37"/>
      <c r="I97" s="37"/>
      <c r="J97" s="41"/>
      <c r="K97" s="37"/>
      <c r="L97" s="37"/>
      <c r="M97" s="37"/>
      <c r="N97" s="37"/>
      <c r="O97" s="37"/>
      <c r="P97" s="37"/>
    </row>
    <row r="98" spans="1:16" ht="14.4" x14ac:dyDescent="0.25">
      <c r="A98" s="9"/>
      <c r="B98" s="9"/>
      <c r="C98" s="38"/>
      <c r="D98" s="39"/>
      <c r="E98" s="39"/>
      <c r="F98" s="40"/>
      <c r="G98" s="39"/>
      <c r="H98" s="37"/>
      <c r="I98" s="37"/>
      <c r="J98" s="41"/>
      <c r="K98" s="37"/>
      <c r="L98" s="37"/>
      <c r="M98" s="37"/>
      <c r="N98" s="37"/>
      <c r="O98" s="37"/>
      <c r="P98" s="37"/>
    </row>
  </sheetData>
  <autoFilter ref="B3:G89" xr:uid="{00000000-0009-0000-0000-000001000000}"/>
  <customSheetViews>
    <customSheetView guid="{7909643F-CD65-4598-A45E-1CA4408D5933}" filter="1" showAutoFilter="1">
      <pageMargins left="0.7" right="0.7" top="0.75" bottom="0.75" header="0.3" footer="0.3"/>
      <autoFilter ref="A3:G89" xr:uid="{00000000-0000-0000-0000-000000000000}"/>
    </customSheetView>
    <customSheetView guid="{EEC2C163-8EFB-438F-94A1-206C497709FA}" filter="1" showAutoFilter="1">
      <pageMargins left="0.7" right="0.7" top="0.75" bottom="0.75" header="0.3" footer="0.3"/>
      <autoFilter ref="A3:G89" xr:uid="{00000000-0000-0000-0000-000000000000}"/>
    </customSheetView>
  </customSheetViews>
  <mergeCells count="2">
    <mergeCell ref="D1:G1"/>
    <mergeCell ref="H1:K1"/>
  </mergeCells>
  <conditionalFormatting sqref="F4:F88 J4:J98 F90:F98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Рейтинг_01.01.23-31.07.23</vt:lpstr>
      <vt:lpstr>К6 (фаст-треки)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haose</dc:creator>
  <cp:lastModifiedBy>user</cp:lastModifiedBy>
  <dcterms:created xsi:type="dcterms:W3CDTF">2023-02-27T13:34:54Z</dcterms:created>
  <dcterms:modified xsi:type="dcterms:W3CDTF">2023-09-06T13:11:40Z</dcterms:modified>
</cp:coreProperties>
</file>